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saveExternalLinkValues="0"/>
  <mc:AlternateContent xmlns:mc="http://schemas.openxmlformats.org/markup-compatibility/2006">
    <mc:Choice Requires="x15">
      <x15ac:absPath xmlns:x15ac="http://schemas.microsoft.com/office/spreadsheetml/2010/11/ac" url="C:\Users\Hand\Documents\BDFL\"/>
    </mc:Choice>
  </mc:AlternateContent>
  <xr:revisionPtr revIDLastSave="0" documentId="13_ncr:1_{F2A19290-495F-437C-81C3-22096013BFC7}" xr6:coauthVersionLast="47" xr6:coauthVersionMax="47" xr10:uidLastSave="{00000000-0000-0000-0000-000000000000}"/>
  <bookViews>
    <workbookView xWindow="-120" yWindow="-120" windowWidth="29040" windowHeight="15840" tabRatio="833" activeTab="18" xr2:uid="{00000000-000D-0000-FFFF-FFFF00000000}"/>
  </bookViews>
  <sheets>
    <sheet name="Team Totals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wk18" sheetId="25" r:id="rId19"/>
    <sheet name="Roster Totals" sheetId="21" r:id="rId20"/>
    <sheet name="2022 Schedule" sheetId="22" r:id="rId21"/>
    <sheet name="Misc." sheetId="24" r:id="rId22"/>
    <sheet name="Headlines" sheetId="26" r:id="rId23"/>
  </sheet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#REF!</definedName>
    <definedName name="Carlson_OAK">#REF!</definedName>
    <definedName name="Carr_OAK">#REF!</definedName>
    <definedName name="Carson_SEA">#REF!</definedName>
    <definedName name="Crowell_OAK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#REF!</definedName>
    <definedName name="OLE_LINK1" localSheetId="16">'wk16'!$R$39</definedName>
    <definedName name="Penny_SEA">#REF!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'wk16'!$A$1:$U$76</definedName>
    <definedName name="_xlnm.Print_Area" localSheetId="17">'wk17'!$A$1:$U$76</definedName>
    <definedName name="_xlnm.Print_Area" localSheetId="18">'wk18'!$A$1:$U$76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9">'Roster Totals'!$1:$1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#REF!</definedName>
    <definedName name="Wilson_SEA">#REF!</definedName>
  </definedNames>
  <calcPr calcId="191029"/>
</workbook>
</file>

<file path=xl/calcChain.xml><?xml version="1.0" encoding="utf-8"?>
<calcChain xmlns="http://schemas.openxmlformats.org/spreadsheetml/2006/main">
  <c r="P58" i="18" l="1"/>
  <c r="T25" i="25"/>
  <c r="T14" i="25"/>
  <c r="T25" i="18"/>
  <c r="T14" i="18"/>
  <c r="T25" i="17"/>
  <c r="N27" i="24"/>
  <c r="N26" i="24"/>
  <c r="D76" i="17"/>
  <c r="T14" i="17"/>
  <c r="F5" i="17"/>
  <c r="J5" i="17"/>
  <c r="N5" i="17"/>
  <c r="D14" i="17"/>
  <c r="D59" i="17" s="1"/>
  <c r="H14" i="17"/>
  <c r="L14" i="17"/>
  <c r="P14" i="17"/>
  <c r="Q58" i="21"/>
  <c r="U171" i="21"/>
  <c r="V171" i="21" s="1"/>
  <c r="U170" i="21"/>
  <c r="V170" i="21" s="1"/>
  <c r="U169" i="21"/>
  <c r="V169" i="21" s="1"/>
  <c r="U168" i="21"/>
  <c r="V168" i="21" s="1"/>
  <c r="U167" i="21"/>
  <c r="V167" i="21" s="1"/>
  <c r="U166" i="21"/>
  <c r="V166" i="21" s="1"/>
  <c r="U165" i="21"/>
  <c r="V165" i="21" s="1"/>
  <c r="U164" i="21"/>
  <c r="V164" i="21" s="1"/>
  <c r="U163" i="21"/>
  <c r="V163" i="21" s="1"/>
  <c r="U162" i="21"/>
  <c r="V162" i="21" s="1"/>
  <c r="U161" i="21"/>
  <c r="V161" i="21" s="1"/>
  <c r="U160" i="21"/>
  <c r="V160" i="21" s="1"/>
  <c r="U159" i="21"/>
  <c r="V159" i="21" s="1"/>
  <c r="U158" i="21"/>
  <c r="V158" i="21" s="1"/>
  <c r="U157" i="21"/>
  <c r="V157" i="21" s="1"/>
  <c r="U156" i="21"/>
  <c r="V156" i="21" s="1"/>
  <c r="U190" i="21"/>
  <c r="V190" i="21" s="1"/>
  <c r="U189" i="21"/>
  <c r="V189" i="21" s="1"/>
  <c r="U188" i="21"/>
  <c r="V188" i="21" s="1"/>
  <c r="U187" i="21"/>
  <c r="V187" i="21" s="1"/>
  <c r="U186" i="21"/>
  <c r="V186" i="21" s="1"/>
  <c r="U185" i="21"/>
  <c r="V185" i="21" s="1"/>
  <c r="U184" i="21"/>
  <c r="V184" i="21" s="1"/>
  <c r="U183" i="21"/>
  <c r="V183" i="21" s="1"/>
  <c r="U182" i="21"/>
  <c r="V182" i="21" s="1"/>
  <c r="U181" i="21"/>
  <c r="V181" i="21" s="1"/>
  <c r="U180" i="21"/>
  <c r="V180" i="21" s="1"/>
  <c r="U179" i="21"/>
  <c r="V179" i="21" s="1"/>
  <c r="U178" i="21"/>
  <c r="V178" i="21" s="1"/>
  <c r="U177" i="21"/>
  <c r="V177" i="21" s="1"/>
  <c r="U176" i="21"/>
  <c r="U175" i="21"/>
  <c r="V175" i="21" s="1"/>
  <c r="U114" i="21"/>
  <c r="V114" i="21" s="1"/>
  <c r="U113" i="21"/>
  <c r="V113" i="21" s="1"/>
  <c r="U112" i="21"/>
  <c r="V112" i="21" s="1"/>
  <c r="U111" i="21"/>
  <c r="V111" i="21" s="1"/>
  <c r="U110" i="21"/>
  <c r="V110" i="21" s="1"/>
  <c r="U109" i="21"/>
  <c r="V109" i="21" s="1"/>
  <c r="U108" i="21"/>
  <c r="V108" i="21" s="1"/>
  <c r="U107" i="21"/>
  <c r="V107" i="21" s="1"/>
  <c r="U106" i="21"/>
  <c r="V106" i="21" s="1"/>
  <c r="U105" i="21"/>
  <c r="V105" i="21" s="1"/>
  <c r="U104" i="21"/>
  <c r="V104" i="21" s="1"/>
  <c r="U103" i="21"/>
  <c r="V103" i="21" s="1"/>
  <c r="U102" i="21"/>
  <c r="V102" i="21" s="1"/>
  <c r="U101" i="21"/>
  <c r="V101" i="21" s="1"/>
  <c r="U100" i="21"/>
  <c r="V100" i="21" s="1"/>
  <c r="U99" i="21"/>
  <c r="V99" i="21" s="1"/>
  <c r="U95" i="21"/>
  <c r="V95" i="21" s="1"/>
  <c r="U94" i="21"/>
  <c r="V94" i="21" s="1"/>
  <c r="U93" i="21"/>
  <c r="V93" i="21" s="1"/>
  <c r="U92" i="21"/>
  <c r="V92" i="21" s="1"/>
  <c r="U91" i="21"/>
  <c r="V91" i="21" s="1"/>
  <c r="U90" i="21"/>
  <c r="V90" i="21" s="1"/>
  <c r="U89" i="21"/>
  <c r="V89" i="21" s="1"/>
  <c r="U88" i="21"/>
  <c r="V88" i="21" s="1"/>
  <c r="U87" i="21"/>
  <c r="V87" i="21" s="1"/>
  <c r="U86" i="21"/>
  <c r="V86" i="21" s="1"/>
  <c r="U85" i="21"/>
  <c r="V85" i="21" s="1"/>
  <c r="U84" i="21"/>
  <c r="V84" i="21" s="1"/>
  <c r="U83" i="21"/>
  <c r="V83" i="21" s="1"/>
  <c r="U82" i="21"/>
  <c r="V82" i="21" s="1"/>
  <c r="U81" i="21"/>
  <c r="V81" i="21" s="1"/>
  <c r="U80" i="21"/>
  <c r="V80" i="21" s="1"/>
  <c r="U76" i="21"/>
  <c r="V76" i="21" s="1"/>
  <c r="U75" i="21"/>
  <c r="V75" i="21" s="1"/>
  <c r="U74" i="21"/>
  <c r="V74" i="21" s="1"/>
  <c r="U73" i="21"/>
  <c r="V73" i="21" s="1"/>
  <c r="U72" i="21"/>
  <c r="V72" i="21" s="1"/>
  <c r="U71" i="21"/>
  <c r="V71" i="21" s="1"/>
  <c r="U70" i="21"/>
  <c r="V70" i="21" s="1"/>
  <c r="U69" i="21"/>
  <c r="V69" i="21" s="1"/>
  <c r="U68" i="21"/>
  <c r="V68" i="21" s="1"/>
  <c r="U67" i="21"/>
  <c r="V67" i="21" s="1"/>
  <c r="U66" i="21"/>
  <c r="V66" i="21" s="1"/>
  <c r="U65" i="21"/>
  <c r="V65" i="21" s="1"/>
  <c r="U64" i="21"/>
  <c r="V64" i="21" s="1"/>
  <c r="U63" i="21"/>
  <c r="V63" i="21" s="1"/>
  <c r="U62" i="21"/>
  <c r="V62" i="21" s="1"/>
  <c r="U61" i="21"/>
  <c r="V61" i="21" s="1"/>
  <c r="U57" i="21"/>
  <c r="V57" i="21" s="1"/>
  <c r="U56" i="21"/>
  <c r="V56" i="21" s="1"/>
  <c r="U55" i="21"/>
  <c r="V55" i="21" s="1"/>
  <c r="U54" i="21"/>
  <c r="V54" i="21" s="1"/>
  <c r="U53" i="21"/>
  <c r="V53" i="21" s="1"/>
  <c r="U52" i="21"/>
  <c r="V52" i="21" s="1"/>
  <c r="U51" i="21"/>
  <c r="V51" i="21" s="1"/>
  <c r="U50" i="21"/>
  <c r="V50" i="21" s="1"/>
  <c r="U49" i="21"/>
  <c r="V49" i="21" s="1"/>
  <c r="U48" i="21"/>
  <c r="V48" i="21" s="1"/>
  <c r="U47" i="21"/>
  <c r="V47" i="21" s="1"/>
  <c r="U46" i="21"/>
  <c r="V46" i="21" s="1"/>
  <c r="U45" i="21"/>
  <c r="V45" i="21" s="1"/>
  <c r="U44" i="21"/>
  <c r="V44" i="21" s="1"/>
  <c r="U43" i="21"/>
  <c r="V43" i="21" s="1"/>
  <c r="U42" i="21"/>
  <c r="V42" i="21" s="1"/>
  <c r="U38" i="21"/>
  <c r="V38" i="21" s="1"/>
  <c r="U37" i="21"/>
  <c r="V37" i="21" s="1"/>
  <c r="U36" i="21"/>
  <c r="V36" i="21" s="1"/>
  <c r="U35" i="21"/>
  <c r="V35" i="21" s="1"/>
  <c r="U34" i="21"/>
  <c r="V34" i="21" s="1"/>
  <c r="U33" i="21"/>
  <c r="V33" i="21" s="1"/>
  <c r="U32" i="21"/>
  <c r="V32" i="21" s="1"/>
  <c r="U31" i="21"/>
  <c r="V31" i="21" s="1"/>
  <c r="U30" i="21"/>
  <c r="V30" i="21" s="1"/>
  <c r="U29" i="21"/>
  <c r="V29" i="21" s="1"/>
  <c r="U28" i="21"/>
  <c r="V28" i="21" s="1"/>
  <c r="U27" i="21"/>
  <c r="V27" i="21" s="1"/>
  <c r="U26" i="21"/>
  <c r="V26" i="21" s="1"/>
  <c r="U25" i="21"/>
  <c r="V25" i="21" s="1"/>
  <c r="U24" i="21"/>
  <c r="V24" i="21" s="1"/>
  <c r="U23" i="21"/>
  <c r="V23" i="21" s="1"/>
  <c r="U19" i="21"/>
  <c r="V19" i="21" s="1"/>
  <c r="U18" i="21"/>
  <c r="V18" i="21" s="1"/>
  <c r="U17" i="21"/>
  <c r="V17" i="21" s="1"/>
  <c r="U16" i="21"/>
  <c r="V16" i="21" s="1"/>
  <c r="U15" i="21"/>
  <c r="V15" i="21" s="1"/>
  <c r="U14" i="21"/>
  <c r="V14" i="21" s="1"/>
  <c r="U13" i="21"/>
  <c r="V13" i="21" s="1"/>
  <c r="U12" i="21"/>
  <c r="V12" i="21" s="1"/>
  <c r="U11" i="21"/>
  <c r="V11" i="21" s="1"/>
  <c r="U10" i="21"/>
  <c r="V10" i="21" s="1"/>
  <c r="U9" i="21"/>
  <c r="V9" i="21" s="1"/>
  <c r="U8" i="21"/>
  <c r="V8" i="21" s="1"/>
  <c r="U7" i="21"/>
  <c r="V7" i="21" s="1"/>
  <c r="U6" i="21"/>
  <c r="V6" i="21" s="1"/>
  <c r="U5" i="21"/>
  <c r="V5" i="21" s="1"/>
  <c r="U4" i="21"/>
  <c r="V4" i="21" s="1"/>
  <c r="U304" i="21"/>
  <c r="V304" i="21" s="1"/>
  <c r="U303" i="21"/>
  <c r="V303" i="21" s="1"/>
  <c r="U302" i="21"/>
  <c r="V302" i="21" s="1"/>
  <c r="U301" i="21"/>
  <c r="V301" i="21" s="1"/>
  <c r="U300" i="21"/>
  <c r="V300" i="21" s="1"/>
  <c r="U299" i="21"/>
  <c r="V299" i="21" s="1"/>
  <c r="U298" i="21"/>
  <c r="V298" i="21" s="1"/>
  <c r="U297" i="21"/>
  <c r="V297" i="21" s="1"/>
  <c r="U296" i="21"/>
  <c r="V296" i="21" s="1"/>
  <c r="U295" i="21"/>
  <c r="V295" i="21" s="1"/>
  <c r="U294" i="21"/>
  <c r="V294" i="21" s="1"/>
  <c r="U293" i="21"/>
  <c r="V293" i="21" s="1"/>
  <c r="U292" i="21"/>
  <c r="V292" i="21" s="1"/>
  <c r="U291" i="21"/>
  <c r="V291" i="21" s="1"/>
  <c r="U290" i="21"/>
  <c r="V290" i="21" s="1"/>
  <c r="U289" i="21"/>
  <c r="V289" i="21" s="1"/>
  <c r="U285" i="21"/>
  <c r="V285" i="21" s="1"/>
  <c r="U284" i="21"/>
  <c r="V284" i="21" s="1"/>
  <c r="U283" i="21"/>
  <c r="V283" i="21" s="1"/>
  <c r="U282" i="21"/>
  <c r="V282" i="21" s="1"/>
  <c r="U281" i="21"/>
  <c r="V281" i="21" s="1"/>
  <c r="U280" i="21"/>
  <c r="V280" i="21" s="1"/>
  <c r="U279" i="21"/>
  <c r="V279" i="21" s="1"/>
  <c r="U278" i="21"/>
  <c r="V278" i="21" s="1"/>
  <c r="U277" i="21"/>
  <c r="V277" i="21" s="1"/>
  <c r="U276" i="21"/>
  <c r="V276" i="21" s="1"/>
  <c r="U275" i="21"/>
  <c r="V275" i="21" s="1"/>
  <c r="U274" i="21"/>
  <c r="V274" i="21" s="1"/>
  <c r="U273" i="21"/>
  <c r="V273" i="21" s="1"/>
  <c r="U272" i="21"/>
  <c r="V272" i="21" s="1"/>
  <c r="U271" i="21"/>
  <c r="V271" i="21" s="1"/>
  <c r="U270" i="21"/>
  <c r="V270" i="21" s="1"/>
  <c r="U266" i="21"/>
  <c r="V266" i="21" s="1"/>
  <c r="U265" i="21"/>
  <c r="V265" i="21" s="1"/>
  <c r="U264" i="21"/>
  <c r="V264" i="21" s="1"/>
  <c r="U263" i="21"/>
  <c r="V263" i="21" s="1"/>
  <c r="U262" i="21"/>
  <c r="V262" i="21" s="1"/>
  <c r="U261" i="21"/>
  <c r="V261" i="21" s="1"/>
  <c r="U260" i="21"/>
  <c r="V260" i="21" s="1"/>
  <c r="U259" i="21"/>
  <c r="V259" i="21" s="1"/>
  <c r="U258" i="21"/>
  <c r="V258" i="21" s="1"/>
  <c r="U257" i="21"/>
  <c r="V257" i="21" s="1"/>
  <c r="U256" i="21"/>
  <c r="V256" i="21" s="1"/>
  <c r="U255" i="21"/>
  <c r="V255" i="21" s="1"/>
  <c r="U254" i="21"/>
  <c r="V254" i="21" s="1"/>
  <c r="U253" i="21"/>
  <c r="V253" i="21" s="1"/>
  <c r="U252" i="21"/>
  <c r="V252" i="21" s="1"/>
  <c r="U251" i="21"/>
  <c r="V251" i="21" s="1"/>
  <c r="U247" i="21"/>
  <c r="V247" i="21" s="1"/>
  <c r="U246" i="21"/>
  <c r="V246" i="21" s="1"/>
  <c r="U245" i="21"/>
  <c r="V245" i="21" s="1"/>
  <c r="U244" i="21"/>
  <c r="V244" i="21" s="1"/>
  <c r="U243" i="21"/>
  <c r="V243" i="21" s="1"/>
  <c r="U242" i="21"/>
  <c r="V242" i="21" s="1"/>
  <c r="U241" i="21"/>
  <c r="V241" i="21" s="1"/>
  <c r="U240" i="21"/>
  <c r="V240" i="21" s="1"/>
  <c r="U239" i="21"/>
  <c r="V239" i="21" s="1"/>
  <c r="U238" i="21"/>
  <c r="V238" i="21" s="1"/>
  <c r="U237" i="21"/>
  <c r="V237" i="21" s="1"/>
  <c r="U236" i="21"/>
  <c r="V236" i="21" s="1"/>
  <c r="U235" i="21"/>
  <c r="V235" i="21" s="1"/>
  <c r="U234" i="21"/>
  <c r="V234" i="21" s="1"/>
  <c r="U233" i="21"/>
  <c r="V233" i="21" s="1"/>
  <c r="U232" i="21"/>
  <c r="V232" i="21" s="1"/>
  <c r="U228" i="21"/>
  <c r="V228" i="21" s="1"/>
  <c r="U227" i="21"/>
  <c r="V227" i="21" s="1"/>
  <c r="U226" i="21"/>
  <c r="V226" i="21" s="1"/>
  <c r="U225" i="21"/>
  <c r="V225" i="21" s="1"/>
  <c r="U224" i="21"/>
  <c r="V224" i="21" s="1"/>
  <c r="U223" i="21"/>
  <c r="V223" i="21" s="1"/>
  <c r="U222" i="21"/>
  <c r="V222" i="21" s="1"/>
  <c r="U221" i="21"/>
  <c r="V221" i="21" s="1"/>
  <c r="U220" i="21"/>
  <c r="V220" i="21" s="1"/>
  <c r="U219" i="21"/>
  <c r="V219" i="21" s="1"/>
  <c r="U218" i="21"/>
  <c r="V218" i="21" s="1"/>
  <c r="U217" i="21"/>
  <c r="V217" i="21" s="1"/>
  <c r="U216" i="21"/>
  <c r="V216" i="21" s="1"/>
  <c r="U215" i="21"/>
  <c r="V215" i="21" s="1"/>
  <c r="U214" i="21"/>
  <c r="V214" i="21" s="1"/>
  <c r="U213" i="21"/>
  <c r="V213" i="21" s="1"/>
  <c r="U209" i="21"/>
  <c r="V209" i="21" s="1"/>
  <c r="U208" i="21"/>
  <c r="V208" i="21" s="1"/>
  <c r="U207" i="21"/>
  <c r="V207" i="21" s="1"/>
  <c r="U206" i="21"/>
  <c r="V206" i="21" s="1"/>
  <c r="U205" i="21"/>
  <c r="V205" i="21" s="1"/>
  <c r="U204" i="21"/>
  <c r="V204" i="21" s="1"/>
  <c r="U203" i="21"/>
  <c r="V203" i="21" s="1"/>
  <c r="U202" i="21"/>
  <c r="V202" i="21" s="1"/>
  <c r="U201" i="21"/>
  <c r="V201" i="21" s="1"/>
  <c r="U200" i="21"/>
  <c r="V200" i="21" s="1"/>
  <c r="U199" i="21"/>
  <c r="V199" i="21" s="1"/>
  <c r="U198" i="21"/>
  <c r="V198" i="21" s="1"/>
  <c r="U197" i="21"/>
  <c r="V197" i="21" s="1"/>
  <c r="U196" i="21"/>
  <c r="V196" i="21" s="1"/>
  <c r="U195" i="21"/>
  <c r="V195" i="21" s="1"/>
  <c r="U194" i="21"/>
  <c r="V194" i="21" s="1"/>
  <c r="S50" i="7"/>
  <c r="S51" i="7"/>
  <c r="S52" i="7"/>
  <c r="S53" i="7"/>
  <c r="S54" i="7"/>
  <c r="S55" i="7"/>
  <c r="S56" i="7"/>
  <c r="S57" i="7"/>
  <c r="N75" i="3"/>
  <c r="S305" i="21"/>
  <c r="S267" i="21"/>
  <c r="S248" i="21"/>
  <c r="S229" i="21"/>
  <c r="S210" i="21"/>
  <c r="S191" i="21"/>
  <c r="S172" i="21"/>
  <c r="S153" i="21"/>
  <c r="S134" i="21"/>
  <c r="S115" i="21"/>
  <c r="S96" i="21"/>
  <c r="S77" i="21"/>
  <c r="S58" i="21"/>
  <c r="S20" i="21"/>
  <c r="S39" i="21"/>
  <c r="P47" i="25"/>
  <c r="D57" i="25" s="1"/>
  <c r="L47" i="25"/>
  <c r="D68" i="25" s="1"/>
  <c r="H47" i="25"/>
  <c r="P50" i="25" s="1"/>
  <c r="D47" i="25"/>
  <c r="D63" i="25" s="1"/>
  <c r="J38" i="25"/>
  <c r="F38" i="25"/>
  <c r="P36" i="25"/>
  <c r="D58" i="25" s="1"/>
  <c r="L36" i="25"/>
  <c r="D69" i="25" s="1"/>
  <c r="H36" i="25"/>
  <c r="S6" i="1" s="1"/>
  <c r="D36" i="25"/>
  <c r="D70" i="25" s="1"/>
  <c r="P25" i="25"/>
  <c r="L25" i="25"/>
  <c r="D66" i="25" s="1"/>
  <c r="H25" i="25"/>
  <c r="D25" i="25"/>
  <c r="D73" i="25" s="1"/>
  <c r="N16" i="25"/>
  <c r="J16" i="25"/>
  <c r="B16" i="25"/>
  <c r="P14" i="25"/>
  <c r="D72" i="25" s="1"/>
  <c r="L14" i="25"/>
  <c r="D53" i="25" s="1"/>
  <c r="H14" i="25"/>
  <c r="D62" i="25" s="1"/>
  <c r="D14" i="25"/>
  <c r="D67" i="25" s="1"/>
  <c r="N5" i="25"/>
  <c r="J5" i="25"/>
  <c r="F5" i="25"/>
  <c r="B5" i="25"/>
  <c r="N75" i="11"/>
  <c r="P58" i="20"/>
  <c r="H50" i="25" l="1"/>
  <c r="D61" i="25"/>
  <c r="D59" i="25"/>
  <c r="P51" i="25"/>
  <c r="T50" i="25"/>
  <c r="D74" i="25"/>
  <c r="D65" i="25"/>
  <c r="T51" i="25"/>
  <c r="D73" i="18"/>
  <c r="T50" i="18"/>
  <c r="D66" i="18"/>
  <c r="H50" i="18"/>
  <c r="D69" i="17"/>
  <c r="D50" i="17"/>
  <c r="V176" i="21"/>
  <c r="U191" i="21"/>
  <c r="P54" i="25"/>
  <c r="S11" i="1"/>
  <c r="S18" i="1"/>
  <c r="D71" i="25"/>
  <c r="S12" i="1"/>
  <c r="S4" i="1"/>
  <c r="S27" i="1"/>
  <c r="S14" i="1"/>
  <c r="D64" i="25"/>
  <c r="S28" i="1"/>
  <c r="S21" i="1"/>
  <c r="S20" i="1"/>
  <c r="D60" i="25"/>
  <c r="D51" i="25"/>
  <c r="S25" i="1"/>
  <c r="S7" i="1"/>
  <c r="S5" i="1"/>
  <c r="S13" i="1"/>
  <c r="S26" i="1"/>
  <c r="S19" i="1"/>
  <c r="H53" i="25"/>
  <c r="L54" i="25"/>
  <c r="H51" i="25"/>
  <c r="H54" i="25"/>
  <c r="L50" i="25"/>
  <c r="P62" i="25"/>
  <c r="D54" i="25"/>
  <c r="D50" i="25"/>
  <c r="L51" i="25"/>
  <c r="L53" i="25"/>
  <c r="P53" i="25"/>
  <c r="P60" i="25"/>
  <c r="P47" i="17"/>
  <c r="L47" i="17"/>
  <c r="H47" i="17"/>
  <c r="D47" i="17"/>
  <c r="L50" i="17" s="1"/>
  <c r="J38" i="17"/>
  <c r="F38" i="17"/>
  <c r="P36" i="17"/>
  <c r="L36" i="17"/>
  <c r="H36" i="17"/>
  <c r="D36" i="17"/>
  <c r="P25" i="17"/>
  <c r="L25" i="17"/>
  <c r="H25" i="17"/>
  <c r="D25" i="17"/>
  <c r="N16" i="17"/>
  <c r="J16" i="17"/>
  <c r="B16" i="17"/>
  <c r="P47" i="16"/>
  <c r="L47" i="16"/>
  <c r="H47" i="16"/>
  <c r="D47" i="16"/>
  <c r="D54" i="16" s="1"/>
  <c r="J38" i="16"/>
  <c r="F38" i="16"/>
  <c r="P36" i="16"/>
  <c r="L36" i="16"/>
  <c r="H36" i="16"/>
  <c r="D36" i="16"/>
  <c r="P25" i="16"/>
  <c r="L25" i="16"/>
  <c r="H25" i="16"/>
  <c r="D25" i="16"/>
  <c r="N16" i="16"/>
  <c r="J16" i="16"/>
  <c r="B16" i="16"/>
  <c r="P14" i="16"/>
  <c r="L14" i="16"/>
  <c r="H14" i="16"/>
  <c r="D14" i="16"/>
  <c r="N5" i="16"/>
  <c r="J5" i="16"/>
  <c r="F5" i="16"/>
  <c r="B5" i="16"/>
  <c r="P47" i="14"/>
  <c r="P53" i="14" s="1"/>
  <c r="L47" i="14"/>
  <c r="H54" i="14" s="1"/>
  <c r="H47" i="14"/>
  <c r="P50" i="14" s="1"/>
  <c r="D47" i="14"/>
  <c r="D51" i="14" s="1"/>
  <c r="J38" i="14"/>
  <c r="F38" i="14"/>
  <c r="P36" i="14"/>
  <c r="D54" i="14" s="1"/>
  <c r="L36" i="14"/>
  <c r="H50" i="14" s="1"/>
  <c r="H36" i="14"/>
  <c r="P54" i="14" s="1"/>
  <c r="D36" i="14"/>
  <c r="P51" i="14" s="1"/>
  <c r="P25" i="14"/>
  <c r="L53" i="14" s="1"/>
  <c r="L25" i="14"/>
  <c r="D53" i="14" s="1"/>
  <c r="H25" i="14"/>
  <c r="H53" i="14" s="1"/>
  <c r="D25" i="14"/>
  <c r="L50" i="14" s="1"/>
  <c r="N16" i="14"/>
  <c r="J16" i="14"/>
  <c r="B16" i="14"/>
  <c r="P14" i="14"/>
  <c r="L14" i="14"/>
  <c r="L54" i="14" s="1"/>
  <c r="H14" i="14"/>
  <c r="D50" i="14" s="1"/>
  <c r="D14" i="14"/>
  <c r="H51" i="14" s="1"/>
  <c r="N5" i="14"/>
  <c r="J5" i="14"/>
  <c r="F5" i="14"/>
  <c r="B5" i="14"/>
  <c r="P47" i="15"/>
  <c r="L47" i="15"/>
  <c r="H47" i="15"/>
  <c r="D47" i="15"/>
  <c r="H54" i="15" s="1"/>
  <c r="J38" i="15"/>
  <c r="F38" i="15"/>
  <c r="P36" i="15"/>
  <c r="L36" i="15"/>
  <c r="H36" i="15"/>
  <c r="D36" i="15"/>
  <c r="P25" i="15"/>
  <c r="L25" i="15"/>
  <c r="H25" i="15"/>
  <c r="D25" i="15"/>
  <c r="N16" i="15"/>
  <c r="J16" i="15"/>
  <c r="B16" i="15"/>
  <c r="P14" i="15"/>
  <c r="L14" i="15"/>
  <c r="H14" i="15"/>
  <c r="D14" i="15"/>
  <c r="N5" i="15"/>
  <c r="J5" i="15"/>
  <c r="F5" i="15"/>
  <c r="B5" i="15"/>
  <c r="P47" i="6"/>
  <c r="L47" i="6"/>
  <c r="H47" i="6"/>
  <c r="D47" i="6"/>
  <c r="P53" i="6" s="1"/>
  <c r="J38" i="6"/>
  <c r="F38" i="6"/>
  <c r="P36" i="6"/>
  <c r="L36" i="6"/>
  <c r="H36" i="6"/>
  <c r="D36" i="6"/>
  <c r="P25" i="6"/>
  <c r="L25" i="6"/>
  <c r="H25" i="6"/>
  <c r="D25" i="6"/>
  <c r="N16" i="6"/>
  <c r="J16" i="6"/>
  <c r="B16" i="6"/>
  <c r="P14" i="6"/>
  <c r="L14" i="6"/>
  <c r="H14" i="6"/>
  <c r="D14" i="6"/>
  <c r="N5" i="6"/>
  <c r="J5" i="6"/>
  <c r="F5" i="6"/>
  <c r="B5" i="6"/>
  <c r="P47" i="11"/>
  <c r="L47" i="11"/>
  <c r="H47" i="11"/>
  <c r="D47" i="11"/>
  <c r="D53" i="11" s="1"/>
  <c r="J38" i="11"/>
  <c r="F38" i="11"/>
  <c r="P36" i="11"/>
  <c r="L36" i="11"/>
  <c r="H36" i="11"/>
  <c r="D36" i="11"/>
  <c r="P25" i="11"/>
  <c r="L25" i="11"/>
  <c r="H25" i="11"/>
  <c r="D25" i="11"/>
  <c r="N16" i="11"/>
  <c r="J16" i="11"/>
  <c r="B16" i="11"/>
  <c r="P14" i="11"/>
  <c r="L14" i="11"/>
  <c r="H14" i="11"/>
  <c r="D14" i="11"/>
  <c r="N5" i="11"/>
  <c r="J5" i="11"/>
  <c r="F5" i="11"/>
  <c r="B5" i="11"/>
  <c r="P47" i="10"/>
  <c r="L47" i="10"/>
  <c r="H47" i="10"/>
  <c r="D47" i="10"/>
  <c r="D50" i="10" s="1"/>
  <c r="J38" i="10"/>
  <c r="F38" i="10"/>
  <c r="P36" i="10"/>
  <c r="L36" i="10"/>
  <c r="H36" i="10"/>
  <c r="D36" i="10"/>
  <c r="P25" i="10"/>
  <c r="L25" i="10"/>
  <c r="H25" i="10"/>
  <c r="D25" i="10"/>
  <c r="N16" i="10"/>
  <c r="J16" i="10"/>
  <c r="B16" i="10"/>
  <c r="P14" i="10"/>
  <c r="L14" i="10"/>
  <c r="H14" i="10"/>
  <c r="D14" i="10"/>
  <c r="N5" i="10"/>
  <c r="J5" i="10"/>
  <c r="F5" i="10"/>
  <c r="B5" i="10"/>
  <c r="P47" i="5"/>
  <c r="L47" i="5"/>
  <c r="H47" i="5"/>
  <c r="D47" i="5"/>
  <c r="H50" i="5" s="1"/>
  <c r="J38" i="5"/>
  <c r="F38" i="5"/>
  <c r="P36" i="5"/>
  <c r="L36" i="5"/>
  <c r="H36" i="5"/>
  <c r="D36" i="5"/>
  <c r="P25" i="5"/>
  <c r="L25" i="5"/>
  <c r="H25" i="5"/>
  <c r="D25" i="5"/>
  <c r="N16" i="5"/>
  <c r="J16" i="5"/>
  <c r="B16" i="5"/>
  <c r="P14" i="5"/>
  <c r="L14" i="5"/>
  <c r="H14" i="5"/>
  <c r="D14" i="5"/>
  <c r="N5" i="5"/>
  <c r="J5" i="5"/>
  <c r="F5" i="5"/>
  <c r="B5" i="5"/>
  <c r="P47" i="9"/>
  <c r="L47" i="9"/>
  <c r="D51" i="9" s="1"/>
  <c r="H47" i="9"/>
  <c r="D47" i="9"/>
  <c r="P53" i="9" s="1"/>
  <c r="J38" i="9"/>
  <c r="F38" i="9"/>
  <c r="P36" i="9"/>
  <c r="L36" i="9"/>
  <c r="H36" i="9"/>
  <c r="D36" i="9"/>
  <c r="P25" i="9"/>
  <c r="L25" i="9"/>
  <c r="L51" i="9" s="1"/>
  <c r="H25" i="9"/>
  <c r="D25" i="9"/>
  <c r="N16" i="9"/>
  <c r="J16" i="9"/>
  <c r="B16" i="9"/>
  <c r="P14" i="9"/>
  <c r="L14" i="9"/>
  <c r="H14" i="9"/>
  <c r="P50" i="9" s="1"/>
  <c r="D14" i="9"/>
  <c r="N5" i="9"/>
  <c r="J5" i="9"/>
  <c r="F5" i="9"/>
  <c r="B5" i="9"/>
  <c r="P47" i="20"/>
  <c r="L47" i="20"/>
  <c r="H47" i="20"/>
  <c r="D47" i="20"/>
  <c r="P54" i="20" s="1"/>
  <c r="J38" i="20"/>
  <c r="F38" i="20"/>
  <c r="P36" i="20"/>
  <c r="L36" i="20"/>
  <c r="H36" i="20"/>
  <c r="D36" i="20"/>
  <c r="P25" i="20"/>
  <c r="D57" i="20" s="1"/>
  <c r="L25" i="20"/>
  <c r="H25" i="20"/>
  <c r="D25" i="20"/>
  <c r="N16" i="20"/>
  <c r="J16" i="20"/>
  <c r="B16" i="20"/>
  <c r="P14" i="20"/>
  <c r="L14" i="20"/>
  <c r="H14" i="20"/>
  <c r="D14" i="20"/>
  <c r="N5" i="20"/>
  <c r="J5" i="20"/>
  <c r="F5" i="20"/>
  <c r="B5" i="20"/>
  <c r="P47" i="13"/>
  <c r="D53" i="13" s="1"/>
  <c r="L47" i="13"/>
  <c r="H54" i="13" s="1"/>
  <c r="H47" i="13"/>
  <c r="P54" i="13" s="1"/>
  <c r="D47" i="13"/>
  <c r="P51" i="13" s="1"/>
  <c r="J38" i="13"/>
  <c r="F38" i="13"/>
  <c r="P36" i="13"/>
  <c r="L36" i="13"/>
  <c r="L54" i="13" s="1"/>
  <c r="H36" i="13"/>
  <c r="L53" i="13" s="1"/>
  <c r="D36" i="13"/>
  <c r="H51" i="13" s="1"/>
  <c r="P25" i="13"/>
  <c r="H53" i="13" s="1"/>
  <c r="L25" i="13"/>
  <c r="P53" i="13" s="1"/>
  <c r="H25" i="13"/>
  <c r="D51" i="13" s="1"/>
  <c r="D25" i="13"/>
  <c r="P50" i="13" s="1"/>
  <c r="N16" i="13"/>
  <c r="J16" i="13"/>
  <c r="B16" i="13"/>
  <c r="P14" i="13"/>
  <c r="L50" i="13" s="1"/>
  <c r="L14" i="13"/>
  <c r="D50" i="13" s="1"/>
  <c r="H14" i="13"/>
  <c r="L51" i="13" s="1"/>
  <c r="D14" i="13"/>
  <c r="D54" i="13" s="1"/>
  <c r="N5" i="13"/>
  <c r="J5" i="13"/>
  <c r="F5" i="13"/>
  <c r="B5" i="13"/>
  <c r="P47" i="8"/>
  <c r="L47" i="8"/>
  <c r="H47" i="8"/>
  <c r="D47" i="8"/>
  <c r="P53" i="8" s="1"/>
  <c r="J38" i="8"/>
  <c r="F38" i="8"/>
  <c r="P36" i="8"/>
  <c r="L36" i="8"/>
  <c r="H36" i="8"/>
  <c r="D36" i="8"/>
  <c r="P25" i="8"/>
  <c r="L25" i="8"/>
  <c r="H25" i="8"/>
  <c r="D25" i="8"/>
  <c r="N16" i="8"/>
  <c r="J16" i="8"/>
  <c r="B16" i="8"/>
  <c r="P14" i="8"/>
  <c r="L14" i="8"/>
  <c r="H14" i="8"/>
  <c r="D14" i="8"/>
  <c r="N5" i="8"/>
  <c r="J5" i="8"/>
  <c r="F5" i="8"/>
  <c r="B5" i="8"/>
  <c r="P47" i="2"/>
  <c r="L47" i="2"/>
  <c r="H47" i="2"/>
  <c r="D47" i="2"/>
  <c r="H51" i="2" s="1"/>
  <c r="J38" i="2"/>
  <c r="F38" i="2"/>
  <c r="P36" i="2"/>
  <c r="L36" i="2"/>
  <c r="H36" i="2"/>
  <c r="D36" i="2"/>
  <c r="P25" i="2"/>
  <c r="L25" i="2"/>
  <c r="H25" i="2"/>
  <c r="D25" i="2"/>
  <c r="N16" i="2"/>
  <c r="J16" i="2"/>
  <c r="B16" i="2"/>
  <c r="P14" i="2"/>
  <c r="L14" i="2"/>
  <c r="H14" i="2"/>
  <c r="D14" i="2"/>
  <c r="N5" i="2"/>
  <c r="J5" i="2"/>
  <c r="F5" i="2"/>
  <c r="B5" i="2"/>
  <c r="P47" i="12"/>
  <c r="L47" i="12"/>
  <c r="H47" i="12"/>
  <c r="D47" i="12"/>
  <c r="L50" i="12" s="1"/>
  <c r="J38" i="12"/>
  <c r="F38" i="12"/>
  <c r="P36" i="12"/>
  <c r="L36" i="12"/>
  <c r="H36" i="12"/>
  <c r="D36" i="12"/>
  <c r="P25" i="12"/>
  <c r="L25" i="12"/>
  <c r="H25" i="12"/>
  <c r="D25" i="12"/>
  <c r="N16" i="12"/>
  <c r="J16" i="12"/>
  <c r="B16" i="12"/>
  <c r="P14" i="12"/>
  <c r="L14" i="12"/>
  <c r="H14" i="12"/>
  <c r="D14" i="12"/>
  <c r="N5" i="12"/>
  <c r="J5" i="12"/>
  <c r="F5" i="12"/>
  <c r="B5" i="12"/>
  <c r="P47" i="18"/>
  <c r="R27" i="1" s="1"/>
  <c r="L47" i="18"/>
  <c r="H47" i="18"/>
  <c r="R28" i="1" s="1"/>
  <c r="D47" i="18"/>
  <c r="R21" i="1" s="1"/>
  <c r="J38" i="18"/>
  <c r="F38" i="18"/>
  <c r="P36" i="18"/>
  <c r="R7" i="1" s="1"/>
  <c r="L36" i="18"/>
  <c r="R25" i="1" s="1"/>
  <c r="H36" i="18"/>
  <c r="R6" i="1" s="1"/>
  <c r="D36" i="18"/>
  <c r="R20" i="1" s="1"/>
  <c r="P25" i="18"/>
  <c r="R5" i="1" s="1"/>
  <c r="L25" i="18"/>
  <c r="R13" i="1" s="1"/>
  <c r="H25" i="18"/>
  <c r="T51" i="18" s="1"/>
  <c r="D25" i="18"/>
  <c r="R19" i="1" s="1"/>
  <c r="N16" i="18"/>
  <c r="J16" i="18"/>
  <c r="B16" i="18"/>
  <c r="P14" i="18"/>
  <c r="R4" i="1" s="1"/>
  <c r="L14" i="18"/>
  <c r="R12" i="1" s="1"/>
  <c r="H14" i="18"/>
  <c r="R11" i="1" s="1"/>
  <c r="D14" i="18"/>
  <c r="R18" i="1" s="1"/>
  <c r="N5" i="18"/>
  <c r="J5" i="18"/>
  <c r="F5" i="18"/>
  <c r="B5" i="18"/>
  <c r="P47" i="7"/>
  <c r="L47" i="7"/>
  <c r="H47" i="7"/>
  <c r="D47" i="7"/>
  <c r="D54" i="7" s="1"/>
  <c r="J38" i="7"/>
  <c r="F38" i="7"/>
  <c r="P36" i="7"/>
  <c r="L36" i="7"/>
  <c r="H36" i="7"/>
  <c r="D36" i="7"/>
  <c r="P25" i="7"/>
  <c r="L25" i="7"/>
  <c r="H25" i="7"/>
  <c r="P54" i="7" s="1"/>
  <c r="D25" i="7"/>
  <c r="N16" i="7"/>
  <c r="J16" i="7"/>
  <c r="B16" i="7"/>
  <c r="P14" i="7"/>
  <c r="L14" i="7"/>
  <c r="H14" i="7"/>
  <c r="D14" i="7"/>
  <c r="N5" i="7"/>
  <c r="J5" i="7"/>
  <c r="F5" i="7"/>
  <c r="B5" i="7"/>
  <c r="R14" i="1" l="1"/>
  <c r="R26" i="1"/>
  <c r="D71" i="18"/>
  <c r="L51" i="14"/>
  <c r="D57" i="14"/>
  <c r="H50" i="13"/>
  <c r="D66" i="13"/>
  <c r="L50" i="18"/>
  <c r="R22" i="1"/>
  <c r="R29" i="1"/>
  <c r="R15" i="1"/>
  <c r="R8" i="1"/>
  <c r="D60" i="10"/>
  <c r="N75" i="13"/>
  <c r="R31" i="1" l="1"/>
  <c r="B55" i="1" l="1"/>
  <c r="C55" i="1"/>
  <c r="O20" i="21"/>
  <c r="L14" i="3" l="1"/>
  <c r="H51" i="3" s="1"/>
  <c r="H14" i="3"/>
  <c r="L54" i="3" s="1"/>
  <c r="J5" i="3"/>
  <c r="F5" i="3"/>
  <c r="L51" i="7"/>
  <c r="L47" i="3"/>
  <c r="H53" i="3" s="1"/>
  <c r="H47" i="3"/>
  <c r="B28" i="1" s="1"/>
  <c r="D47" i="3"/>
  <c r="P47" i="3"/>
  <c r="B27" i="1" s="1"/>
  <c r="P36" i="3"/>
  <c r="D53" i="3" s="1"/>
  <c r="L36" i="3"/>
  <c r="D69" i="3" s="1"/>
  <c r="H36" i="3"/>
  <c r="D68" i="3" s="1"/>
  <c r="D36" i="3"/>
  <c r="P53" i="3" s="1"/>
  <c r="D25" i="3"/>
  <c r="L50" i="3" s="1"/>
  <c r="H25" i="3"/>
  <c r="L53" i="3" s="1"/>
  <c r="L25" i="3"/>
  <c r="B13" i="1" s="1"/>
  <c r="P25" i="3"/>
  <c r="P14" i="3"/>
  <c r="D51" i="3" s="1"/>
  <c r="D14" i="3"/>
  <c r="H54" i="3" s="1"/>
  <c r="F38" i="3"/>
  <c r="J38" i="3"/>
  <c r="U152" i="21"/>
  <c r="V152" i="21" s="1"/>
  <c r="U151" i="21"/>
  <c r="V151" i="21" s="1"/>
  <c r="U150" i="21"/>
  <c r="V150" i="21" s="1"/>
  <c r="U149" i="21"/>
  <c r="V149" i="21" s="1"/>
  <c r="U148" i="21"/>
  <c r="V148" i="21" s="1"/>
  <c r="U147" i="21"/>
  <c r="V147" i="21" s="1"/>
  <c r="U146" i="21"/>
  <c r="V146" i="21" s="1"/>
  <c r="U145" i="21"/>
  <c r="V145" i="21" s="1"/>
  <c r="U144" i="21"/>
  <c r="V144" i="21" s="1"/>
  <c r="U143" i="21"/>
  <c r="V143" i="21" s="1"/>
  <c r="U142" i="21"/>
  <c r="V142" i="21" s="1"/>
  <c r="U141" i="21"/>
  <c r="V141" i="21" s="1"/>
  <c r="U140" i="21"/>
  <c r="V140" i="21" s="1"/>
  <c r="U139" i="21"/>
  <c r="V139" i="21" s="1"/>
  <c r="U138" i="21"/>
  <c r="V138" i="21" s="1"/>
  <c r="U137" i="21"/>
  <c r="V137" i="21" s="1"/>
  <c r="U133" i="21"/>
  <c r="V133" i="21" s="1"/>
  <c r="U132" i="21"/>
  <c r="V132" i="21" s="1"/>
  <c r="U131" i="21"/>
  <c r="V131" i="21" s="1"/>
  <c r="U130" i="21"/>
  <c r="V130" i="21" s="1"/>
  <c r="U129" i="21"/>
  <c r="V129" i="21" s="1"/>
  <c r="U128" i="21"/>
  <c r="V128" i="21" s="1"/>
  <c r="U127" i="21"/>
  <c r="V127" i="21" s="1"/>
  <c r="U126" i="21"/>
  <c r="V126" i="21" s="1"/>
  <c r="U125" i="21"/>
  <c r="V125" i="21" s="1"/>
  <c r="U124" i="21"/>
  <c r="V124" i="21" s="1"/>
  <c r="U123" i="21"/>
  <c r="V123" i="21" s="1"/>
  <c r="U122" i="21"/>
  <c r="V122" i="21" s="1"/>
  <c r="U121" i="21"/>
  <c r="V121" i="21" s="1"/>
  <c r="U120" i="21"/>
  <c r="V120" i="21" s="1"/>
  <c r="U119" i="21"/>
  <c r="V119" i="21" s="1"/>
  <c r="U118" i="21"/>
  <c r="V118" i="21" s="1"/>
  <c r="P53" i="18"/>
  <c r="L54" i="18"/>
  <c r="P51" i="18"/>
  <c r="P50" i="18"/>
  <c r="D53" i="18"/>
  <c r="D50" i="18"/>
  <c r="D54" i="18"/>
  <c r="P54" i="18"/>
  <c r="L53" i="18"/>
  <c r="H54" i="18"/>
  <c r="H51" i="18"/>
  <c r="D51" i="18"/>
  <c r="H53" i="18"/>
  <c r="L51" i="18"/>
  <c r="P53" i="17"/>
  <c r="P50" i="17"/>
  <c r="L54" i="17"/>
  <c r="P51" i="17"/>
  <c r="H50" i="17"/>
  <c r="D51" i="17"/>
  <c r="H53" i="17"/>
  <c r="L51" i="17"/>
  <c r="L53" i="17"/>
  <c r="P54" i="17"/>
  <c r="H51" i="17"/>
  <c r="D54" i="17"/>
  <c r="D53" i="17"/>
  <c r="H54" i="17"/>
  <c r="L51" i="16"/>
  <c r="P51" i="16"/>
  <c r="H53" i="16"/>
  <c r="L53" i="16"/>
  <c r="P54" i="16"/>
  <c r="H51" i="15"/>
  <c r="P50" i="15"/>
  <c r="L54" i="15"/>
  <c r="D54" i="15"/>
  <c r="L50" i="15"/>
  <c r="D51" i="15"/>
  <c r="H53" i="15"/>
  <c r="P51" i="6"/>
  <c r="M21" i="1"/>
  <c r="L53" i="6"/>
  <c r="H50" i="6"/>
  <c r="H54" i="6"/>
  <c r="L54" i="11"/>
  <c r="D51" i="11"/>
  <c r="P53" i="11"/>
  <c r="P51" i="11"/>
  <c r="D54" i="11"/>
  <c r="P54" i="11"/>
  <c r="L53" i="10"/>
  <c r="K21" i="1"/>
  <c r="D54" i="10"/>
  <c r="H54" i="10"/>
  <c r="P53" i="10"/>
  <c r="D53" i="10"/>
  <c r="D58" i="5"/>
  <c r="P50" i="5"/>
  <c r="D54" i="5"/>
  <c r="H51" i="5"/>
  <c r="D72" i="9"/>
  <c r="D50" i="9"/>
  <c r="D53" i="9"/>
  <c r="L50" i="20"/>
  <c r="H53" i="20"/>
  <c r="D50" i="20"/>
  <c r="H51" i="20"/>
  <c r="D61" i="13"/>
  <c r="G12" i="1"/>
  <c r="G11" i="1"/>
  <c r="F21" i="1"/>
  <c r="H54" i="8"/>
  <c r="D54" i="8"/>
  <c r="H50" i="8"/>
  <c r="P51" i="2"/>
  <c r="D67" i="2"/>
  <c r="D53" i="2"/>
  <c r="P50" i="12"/>
  <c r="D21" i="1"/>
  <c r="P54" i="12"/>
  <c r="P51" i="12"/>
  <c r="L53" i="7"/>
  <c r="H54" i="7"/>
  <c r="D51" i="7"/>
  <c r="P50" i="7"/>
  <c r="H51" i="7"/>
  <c r="D50" i="7"/>
  <c r="L54" i="7"/>
  <c r="H50" i="7"/>
  <c r="P53" i="7"/>
  <c r="P51" i="7"/>
  <c r="J75" i="3"/>
  <c r="J75" i="7" s="1"/>
  <c r="J75" i="12" s="1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4" i="3"/>
  <c r="J74" i="7" s="1"/>
  <c r="J74" i="12" s="1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P58" i="14"/>
  <c r="P58" i="15"/>
  <c r="P58" i="6"/>
  <c r="P58" i="11"/>
  <c r="P58" i="10"/>
  <c r="P58" i="5"/>
  <c r="P58" i="9"/>
  <c r="P58" i="13"/>
  <c r="P58" i="8"/>
  <c r="P58" i="2"/>
  <c r="P58" i="12"/>
  <c r="P58" i="7"/>
  <c r="P58" i="17"/>
  <c r="N75" i="17"/>
  <c r="P58" i="16"/>
  <c r="N75" i="16"/>
  <c r="N75" i="6"/>
  <c r="N75" i="10"/>
  <c r="J19" i="1"/>
  <c r="N75" i="5"/>
  <c r="N75" i="9"/>
  <c r="N75" i="20"/>
  <c r="N75" i="8"/>
  <c r="N75" i="2"/>
  <c r="N75" i="12"/>
  <c r="N75" i="7"/>
  <c r="B5" i="3"/>
  <c r="N5" i="3"/>
  <c r="B16" i="3"/>
  <c r="J16" i="3"/>
  <c r="N16" i="3"/>
  <c r="G4" i="1"/>
  <c r="J5" i="1"/>
  <c r="I6" i="1"/>
  <c r="J13" i="1"/>
  <c r="F20" i="1"/>
  <c r="J20" i="1"/>
  <c r="L20" i="1"/>
  <c r="O20" i="1"/>
  <c r="D25" i="1"/>
  <c r="N25" i="1"/>
  <c r="G28" i="1"/>
  <c r="P14" i="1"/>
  <c r="L13" i="1"/>
  <c r="F25" i="1"/>
  <c r="Q20" i="1"/>
  <c r="M14" i="1"/>
  <c r="Q25" i="1"/>
  <c r="D63" i="7"/>
  <c r="D62" i="7"/>
  <c r="P58" i="3"/>
  <c r="D63" i="18"/>
  <c r="D71" i="12"/>
  <c r="D63" i="11"/>
  <c r="K13" i="1"/>
  <c r="O7" i="1"/>
  <c r="D63" i="3"/>
  <c r="D58" i="18"/>
  <c r="G26" i="1"/>
  <c r="P25" i="1"/>
  <c r="K25" i="1"/>
  <c r="D67" i="16"/>
  <c r="D61" i="17"/>
  <c r="D66" i="16"/>
  <c r="D72" i="20"/>
  <c r="M20" i="1"/>
  <c r="D70" i="6"/>
  <c r="K28" i="1"/>
  <c r="D61" i="10"/>
  <c r="D71" i="5"/>
  <c r="H4" i="1"/>
  <c r="H26" i="1"/>
  <c r="D57" i="13"/>
  <c r="K7" i="1"/>
  <c r="L5" i="1"/>
  <c r="O18" i="1"/>
  <c r="D59" i="14"/>
  <c r="N21" i="1"/>
  <c r="D64" i="6"/>
  <c r="D64" i="3"/>
  <c r="D68" i="7"/>
  <c r="J28" i="1"/>
  <c r="J6" i="1"/>
  <c r="D71" i="7"/>
  <c r="C20" i="1"/>
  <c r="D14" i="1"/>
  <c r="E12" i="1"/>
  <c r="D63" i="2"/>
  <c r="I19" i="1"/>
  <c r="K14" i="1"/>
  <c r="O21" i="1"/>
  <c r="D58" i="14"/>
  <c r="P21" i="1"/>
  <c r="G27" i="1"/>
  <c r="K4" i="1"/>
  <c r="D72" i="15"/>
  <c r="D64" i="5"/>
  <c r="J25" i="1"/>
  <c r="D64" i="7"/>
  <c r="D70" i="11"/>
  <c r="D57" i="7"/>
  <c r="D68" i="13"/>
  <c r="K12" i="1"/>
  <c r="D70" i="10"/>
  <c r="D65" i="10"/>
  <c r="D59" i="15"/>
  <c r="N5" i="1"/>
  <c r="C25" i="1"/>
  <c r="D65" i="2"/>
  <c r="F14" i="1"/>
  <c r="G7" i="1"/>
  <c r="D71" i="8"/>
  <c r="G6" i="1"/>
  <c r="N26" i="1"/>
  <c r="C26" i="1"/>
  <c r="C27" i="1"/>
  <c r="D4" i="1"/>
  <c r="D58" i="2"/>
  <c r="D62" i="13"/>
  <c r="D72" i="13"/>
  <c r="G13" i="1"/>
  <c r="D59" i="20"/>
  <c r="D72" i="14"/>
  <c r="D19" i="1"/>
  <c r="D27" i="1"/>
  <c r="F6" i="1"/>
  <c r="D71" i="13"/>
  <c r="G21" i="1"/>
  <c r="D70" i="17"/>
  <c r="D68" i="6"/>
  <c r="E7" i="1"/>
  <c r="D57" i="8"/>
  <c r="D61" i="6"/>
  <c r="D13" i="1"/>
  <c r="C14" i="1"/>
  <c r="C11" i="1"/>
  <c r="D58" i="16"/>
  <c r="D72" i="2"/>
  <c r="E28" i="1"/>
  <c r="D59" i="8"/>
  <c r="D70" i="8"/>
  <c r="H19" i="1"/>
  <c r="D62" i="20"/>
  <c r="H7" i="1"/>
  <c r="I4" i="1"/>
  <c r="D64" i="9"/>
  <c r="D69" i="5"/>
  <c r="D57" i="5"/>
  <c r="D60" i="11"/>
  <c r="H27" i="1"/>
  <c r="E27" i="1"/>
  <c r="E25" i="1"/>
  <c r="E20" i="1"/>
  <c r="D28" i="1"/>
  <c r="F5" i="1"/>
  <c r="H20" i="1"/>
  <c r="D70" i="20"/>
  <c r="H21" i="1"/>
  <c r="D60" i="9"/>
  <c r="I14" i="1"/>
  <c r="D62" i="5"/>
  <c r="J26" i="1"/>
  <c r="D68" i="10"/>
  <c r="D64" i="11"/>
  <c r="M13" i="1"/>
  <c r="D70" i="14"/>
  <c r="D59" i="18"/>
  <c r="H20" i="21"/>
  <c r="Q20" i="21"/>
  <c r="D20" i="21"/>
  <c r="N20" i="21"/>
  <c r="P20" i="21"/>
  <c r="E20" i="21"/>
  <c r="I20" i="21"/>
  <c r="M20" i="21"/>
  <c r="J20" i="21"/>
  <c r="R20" i="21"/>
  <c r="G20" i="21"/>
  <c r="F20" i="21"/>
  <c r="O39" i="21"/>
  <c r="L20" i="21"/>
  <c r="T20" i="21"/>
  <c r="C20" i="21"/>
  <c r="K20" i="21"/>
  <c r="Q39" i="21"/>
  <c r="P39" i="21"/>
  <c r="M39" i="21"/>
  <c r="C39" i="21"/>
  <c r="R39" i="21"/>
  <c r="D39" i="21"/>
  <c r="L39" i="21"/>
  <c r="G39" i="21"/>
  <c r="K39" i="21"/>
  <c r="T39" i="21"/>
  <c r="V20" i="21" l="1"/>
  <c r="B12" i="1"/>
  <c r="D54" i="3"/>
  <c r="D57" i="3"/>
  <c r="J75" i="18"/>
  <c r="J75" i="25"/>
  <c r="J76" i="18"/>
  <c r="J76" i="25"/>
  <c r="D61" i="3"/>
  <c r="L58" i="21"/>
  <c r="H39" i="21"/>
  <c r="T96" i="21"/>
  <c r="K77" i="21"/>
  <c r="J39" i="21"/>
  <c r="L77" i="21"/>
  <c r="N39" i="21"/>
  <c r="F39" i="21"/>
  <c r="I39" i="21"/>
  <c r="G58" i="21"/>
  <c r="R58" i="21"/>
  <c r="M58" i="21"/>
  <c r="E39" i="21"/>
  <c r="T58" i="21"/>
  <c r="T77" i="21" s="1"/>
  <c r="I58" i="21"/>
  <c r="F58" i="21"/>
  <c r="D58" i="21"/>
  <c r="D77" i="21" s="1"/>
  <c r="P58" i="21"/>
  <c r="C58" i="21"/>
  <c r="J58" i="21"/>
  <c r="K58" i="21"/>
  <c r="O58" i="21"/>
  <c r="B20" i="1"/>
  <c r="B7" i="1"/>
  <c r="D58" i="3"/>
  <c r="D70" i="12"/>
  <c r="H50" i="12"/>
  <c r="D59" i="2"/>
  <c r="P54" i="2"/>
  <c r="H18" i="1"/>
  <c r="H22" i="1" s="1"/>
  <c r="H54" i="20"/>
  <c r="D67" i="9"/>
  <c r="L53" i="9"/>
  <c r="J18" i="1"/>
  <c r="H53" i="5"/>
  <c r="K18" i="1"/>
  <c r="L51" i="10"/>
  <c r="D71" i="11"/>
  <c r="H53" i="11"/>
  <c r="D60" i="6"/>
  <c r="P50" i="6"/>
  <c r="D65" i="16"/>
  <c r="L54" i="16"/>
  <c r="B18" i="1"/>
  <c r="F18" i="1"/>
  <c r="M18" i="1"/>
  <c r="L18" i="1"/>
  <c r="D11" i="1"/>
  <c r="D50" i="12"/>
  <c r="E11" i="1"/>
  <c r="L54" i="2"/>
  <c r="F11" i="1"/>
  <c r="L50" i="8"/>
  <c r="D60" i="20"/>
  <c r="L51" i="20"/>
  <c r="I11" i="1"/>
  <c r="J11" i="1"/>
  <c r="P53" i="5"/>
  <c r="K11" i="1"/>
  <c r="K15" i="1" s="1"/>
  <c r="L50" i="10"/>
  <c r="L11" i="1"/>
  <c r="P50" i="11"/>
  <c r="M11" i="1"/>
  <c r="D50" i="6"/>
  <c r="N11" i="1"/>
  <c r="P51" i="15"/>
  <c r="O11" i="1"/>
  <c r="D12" i="1"/>
  <c r="L51" i="12"/>
  <c r="F12" i="1"/>
  <c r="H51" i="8"/>
  <c r="I12" i="1"/>
  <c r="H53" i="9"/>
  <c r="J12" i="1"/>
  <c r="D51" i="5"/>
  <c r="D62" i="10"/>
  <c r="P50" i="10"/>
  <c r="M12" i="1"/>
  <c r="D53" i="6"/>
  <c r="P12" i="1"/>
  <c r="P50" i="16"/>
  <c r="D65" i="9"/>
  <c r="D74" i="18"/>
  <c r="H12" i="1"/>
  <c r="N12" i="1"/>
  <c r="D62" i="12"/>
  <c r="D64" i="20"/>
  <c r="C12" i="1"/>
  <c r="L50" i="7"/>
  <c r="D65" i="12"/>
  <c r="D54" i="12"/>
  <c r="E4" i="1"/>
  <c r="P50" i="2"/>
  <c r="D58" i="20"/>
  <c r="H50" i="20"/>
  <c r="D58" i="9"/>
  <c r="H51" i="9"/>
  <c r="D66" i="11"/>
  <c r="H54" i="11"/>
  <c r="D58" i="6"/>
  <c r="H51" i="6"/>
  <c r="P4" i="1"/>
  <c r="H54" i="16"/>
  <c r="D60" i="7"/>
  <c r="D53" i="7"/>
  <c r="E5" i="1"/>
  <c r="P53" i="2"/>
  <c r="D64" i="13"/>
  <c r="D54" i="20"/>
  <c r="D57" i="9"/>
  <c r="L50" i="9"/>
  <c r="D64" i="10"/>
  <c r="H50" i="10"/>
  <c r="D63" i="16"/>
  <c r="H51" i="16"/>
  <c r="B5" i="1"/>
  <c r="L51" i="3"/>
  <c r="G5" i="1"/>
  <c r="G8" i="1" s="1"/>
  <c r="C5" i="1"/>
  <c r="I5" i="1"/>
  <c r="Q5" i="1"/>
  <c r="O5" i="1"/>
  <c r="K5" i="1"/>
  <c r="D57" i="12"/>
  <c r="H51" i="12"/>
  <c r="E13" i="1"/>
  <c r="H53" i="2"/>
  <c r="F13" i="1"/>
  <c r="L54" i="8"/>
  <c r="L53" i="20"/>
  <c r="D71" i="20" s="1"/>
  <c r="D61" i="9"/>
  <c r="D68" i="5"/>
  <c r="L54" i="5"/>
  <c r="D65" i="15"/>
  <c r="L51" i="15"/>
  <c r="O13" i="1"/>
  <c r="P13" i="1"/>
  <c r="P53" i="16"/>
  <c r="D70" i="3"/>
  <c r="H50" i="3"/>
  <c r="D65" i="7"/>
  <c r="D26" i="1"/>
  <c r="D29" i="1" s="1"/>
  <c r="H53" i="12"/>
  <c r="D64" i="2"/>
  <c r="H54" i="2"/>
  <c r="F26" i="1"/>
  <c r="H53" i="8"/>
  <c r="D65" i="13"/>
  <c r="D59" i="9"/>
  <c r="L54" i="9"/>
  <c r="D67" i="5"/>
  <c r="L50" i="5"/>
  <c r="L26" i="1"/>
  <c r="L50" i="11"/>
  <c r="M26" i="1"/>
  <c r="P54" i="6"/>
  <c r="P26" i="1"/>
  <c r="D51" i="16"/>
  <c r="K26" i="1"/>
  <c r="E26" i="1"/>
  <c r="E29" i="1" s="1"/>
  <c r="D61" i="15"/>
  <c r="O26" i="1"/>
  <c r="D68" i="16"/>
  <c r="D67" i="7"/>
  <c r="H53" i="7"/>
  <c r="E19" i="1"/>
  <c r="D50" i="2"/>
  <c r="D61" i="8"/>
  <c r="L51" i="8"/>
  <c r="D63" i="20"/>
  <c r="P50" i="20"/>
  <c r="D69" i="9"/>
  <c r="D54" i="9"/>
  <c r="D65" i="5"/>
  <c r="P51" i="5"/>
  <c r="K19" i="1"/>
  <c r="H53" i="10"/>
  <c r="L19" i="1"/>
  <c r="L51" i="11"/>
  <c r="D71" i="6"/>
  <c r="D54" i="6"/>
  <c r="D57" i="15"/>
  <c r="P54" i="15"/>
  <c r="D60" i="12"/>
  <c r="L53" i="12"/>
  <c r="D66" i="2"/>
  <c r="D51" i="2"/>
  <c r="D62" i="8"/>
  <c r="D53" i="8"/>
  <c r="G20" i="1"/>
  <c r="D70" i="9"/>
  <c r="P51" i="9"/>
  <c r="D66" i="5"/>
  <c r="L53" i="5"/>
  <c r="K20" i="1"/>
  <c r="P54" i="10"/>
  <c r="D69" i="6"/>
  <c r="L54" i="6"/>
  <c r="N20" i="1"/>
  <c r="H50" i="15"/>
  <c r="D65" i="14"/>
  <c r="D60" i="16"/>
  <c r="H50" i="16"/>
  <c r="D6" i="1"/>
  <c r="L54" i="12"/>
  <c r="D57" i="2"/>
  <c r="L53" i="2"/>
  <c r="D58" i="8"/>
  <c r="P54" i="8"/>
  <c r="D67" i="13"/>
  <c r="H6" i="1"/>
  <c r="L54" i="20"/>
  <c r="D70" i="5"/>
  <c r="H54" i="5"/>
  <c r="K6" i="1"/>
  <c r="H51" i="10"/>
  <c r="D57" i="6"/>
  <c r="L50" i="6"/>
  <c r="N6" i="1"/>
  <c r="D50" i="15"/>
  <c r="D64" i="16"/>
  <c r="D50" i="16"/>
  <c r="B6" i="1"/>
  <c r="D50" i="3"/>
  <c r="D59" i="12"/>
  <c r="P53" i="12"/>
  <c r="D68" i="2"/>
  <c r="D54" i="2"/>
  <c r="D63" i="8"/>
  <c r="P50" i="8"/>
  <c r="D58" i="13"/>
  <c r="H25" i="1"/>
  <c r="D51" i="20"/>
  <c r="D66" i="10"/>
  <c r="D51" i="10"/>
  <c r="L25" i="1"/>
  <c r="L53" i="11"/>
  <c r="D71" i="14"/>
  <c r="B25" i="1"/>
  <c r="P51" i="3"/>
  <c r="D67" i="12"/>
  <c r="H54" i="12"/>
  <c r="D71" i="2"/>
  <c r="L50" i="2"/>
  <c r="F7" i="1"/>
  <c r="D51" i="8"/>
  <c r="D66" i="20"/>
  <c r="D53" i="20"/>
  <c r="D62" i="9"/>
  <c r="H54" i="9"/>
  <c r="J7" i="1"/>
  <c r="P54" i="5"/>
  <c r="M7" i="1"/>
  <c r="L51" i="6"/>
  <c r="N7" i="1"/>
  <c r="P53" i="15"/>
  <c r="D66" i="14"/>
  <c r="P7" i="1"/>
  <c r="D53" i="16"/>
  <c r="D72" i="12"/>
  <c r="D51" i="12"/>
  <c r="D61" i="2"/>
  <c r="H50" i="2"/>
  <c r="D69" i="8"/>
  <c r="P51" i="8"/>
  <c r="D67" i="20"/>
  <c r="P51" i="20"/>
  <c r="D66" i="9"/>
  <c r="H50" i="9"/>
  <c r="D59" i="5"/>
  <c r="L51" i="5"/>
  <c r="D58" i="10"/>
  <c r="P51" i="10"/>
  <c r="D69" i="11"/>
  <c r="H51" i="11"/>
  <c r="D62" i="6"/>
  <c r="H53" i="6"/>
  <c r="D63" i="15"/>
  <c r="L53" i="15"/>
  <c r="D69" i="14"/>
  <c r="P27" i="1"/>
  <c r="L50" i="16"/>
  <c r="D69" i="12"/>
  <c r="D53" i="12"/>
  <c r="E14" i="1"/>
  <c r="L51" i="2"/>
  <c r="D72" i="8"/>
  <c r="L53" i="8"/>
  <c r="H14" i="1"/>
  <c r="P53" i="20"/>
  <c r="D72" i="5"/>
  <c r="D50" i="5"/>
  <c r="L14" i="1"/>
  <c r="D50" i="11"/>
  <c r="D66" i="6"/>
  <c r="D51" i="6"/>
  <c r="D62" i="2"/>
  <c r="D68" i="20"/>
  <c r="N14" i="1"/>
  <c r="O14" i="1"/>
  <c r="J14" i="1"/>
  <c r="D59" i="3"/>
  <c r="P50" i="3"/>
  <c r="D68" i="8"/>
  <c r="D50" i="8"/>
  <c r="D63" i="13"/>
  <c r="D63" i="9"/>
  <c r="P54" i="9"/>
  <c r="D60" i="5"/>
  <c r="D53" i="5"/>
  <c r="D72" i="10"/>
  <c r="L54" i="10"/>
  <c r="L28" i="1"/>
  <c r="H50" i="11"/>
  <c r="D68" i="15"/>
  <c r="D53" i="15"/>
  <c r="D68" i="14"/>
  <c r="D72" i="3"/>
  <c r="P54" i="3"/>
  <c r="D62" i="3"/>
  <c r="D63" i="12"/>
  <c r="D67" i="3"/>
  <c r="D64" i="15"/>
  <c r="O4" i="1"/>
  <c r="D68" i="9"/>
  <c r="D61" i="18"/>
  <c r="D65" i="18"/>
  <c r="D60" i="17"/>
  <c r="Q21" i="1"/>
  <c r="D70" i="16"/>
  <c r="P5" i="1"/>
  <c r="P20" i="1"/>
  <c r="D57" i="16"/>
  <c r="D61" i="16"/>
  <c r="P28" i="1"/>
  <c r="D72" i="16"/>
  <c r="P11" i="1"/>
  <c r="D59" i="16"/>
  <c r="O6" i="1"/>
  <c r="D62" i="14"/>
  <c r="D63" i="14"/>
  <c r="O12" i="1"/>
  <c r="O25" i="1"/>
  <c r="D69" i="15"/>
  <c r="D58" i="15"/>
  <c r="M5" i="1"/>
  <c r="D67" i="6"/>
  <c r="D72" i="6"/>
  <c r="D57" i="11"/>
  <c r="D58" i="11"/>
  <c r="L6" i="1"/>
  <c r="L27" i="1"/>
  <c r="L12" i="1"/>
  <c r="D57" i="10"/>
  <c r="D59" i="10"/>
  <c r="I21" i="1"/>
  <c r="D65" i="20"/>
  <c r="D69" i="20"/>
  <c r="D70" i="13"/>
  <c r="D65" i="8"/>
  <c r="D66" i="8"/>
  <c r="F19" i="1"/>
  <c r="E18" i="1"/>
  <c r="E6" i="1"/>
  <c r="D64" i="12"/>
  <c r="D20" i="1"/>
  <c r="C21" i="1"/>
  <c r="D70" i="7"/>
  <c r="C4" i="1"/>
  <c r="C18" i="1"/>
  <c r="P62" i="7"/>
  <c r="D66" i="3"/>
  <c r="B26" i="1"/>
  <c r="D60" i="3"/>
  <c r="B4" i="1"/>
  <c r="B11" i="1"/>
  <c r="M19" i="1"/>
  <c r="J27" i="1"/>
  <c r="J29" i="1" s="1"/>
  <c r="G14" i="1"/>
  <c r="G15" i="1" s="1"/>
  <c r="D61" i="12"/>
  <c r="D66" i="7"/>
  <c r="J21" i="1"/>
  <c r="E21" i="1"/>
  <c r="H28" i="1"/>
  <c r="D67" i="18"/>
  <c r="D69" i="16"/>
  <c r="D59" i="6"/>
  <c r="N28" i="1"/>
  <c r="D69" i="7"/>
  <c r="D63" i="10"/>
  <c r="Q27" i="1"/>
  <c r="M27" i="1"/>
  <c r="N27" i="1"/>
  <c r="D18" i="1"/>
  <c r="D67" i="14"/>
  <c r="D58" i="12"/>
  <c r="D70" i="2"/>
  <c r="H11" i="1"/>
  <c r="D61" i="5"/>
  <c r="D61" i="11"/>
  <c r="J4" i="1"/>
  <c r="D60" i="8"/>
  <c r="D69" i="10"/>
  <c r="M4" i="1"/>
  <c r="D68" i="12"/>
  <c r="D63" i="5"/>
  <c r="I7" i="1"/>
  <c r="L7" i="1"/>
  <c r="D63" i="6"/>
  <c r="D62" i="11"/>
  <c r="C7" i="1"/>
  <c r="I25" i="1"/>
  <c r="M25" i="1"/>
  <c r="Q13" i="1"/>
  <c r="I13" i="1"/>
  <c r="I26" i="1"/>
  <c r="C6" i="1"/>
  <c r="D66" i="12"/>
  <c r="D61" i="14"/>
  <c r="P6" i="1"/>
  <c r="D59" i="11"/>
  <c r="I20" i="1"/>
  <c r="G19" i="1"/>
  <c r="D60" i="2"/>
  <c r="P60" i="20"/>
  <c r="P19" i="1"/>
  <c r="L21" i="1"/>
  <c r="D72" i="11"/>
  <c r="B21" i="1"/>
  <c r="D61" i="20"/>
  <c r="D71" i="10"/>
  <c r="I28" i="1"/>
  <c r="C28" i="1"/>
  <c r="C29" i="1" s="1"/>
  <c r="F28" i="1"/>
  <c r="M28" i="1"/>
  <c r="O28" i="1"/>
  <c r="M6" i="1"/>
  <c r="D65" i="11"/>
  <c r="D71" i="9"/>
  <c r="D69" i="13"/>
  <c r="B14" i="1"/>
  <c r="D59" i="7"/>
  <c r="G25" i="1"/>
  <c r="G29" i="1" s="1"/>
  <c r="P60" i="10"/>
  <c r="I27" i="1"/>
  <c r="D65" i="3"/>
  <c r="D72" i="7"/>
  <c r="D71" i="17"/>
  <c r="F27" i="1"/>
  <c r="O27" i="1"/>
  <c r="K27" i="1"/>
  <c r="D71" i="15"/>
  <c r="D7" i="1"/>
  <c r="Q7" i="1"/>
  <c r="D60" i="18"/>
  <c r="O19" i="1"/>
  <c r="O22" i="1" s="1"/>
  <c r="N19" i="1"/>
  <c r="C19" i="1"/>
  <c r="D60" i="13"/>
  <c r="P60" i="5"/>
  <c r="P62" i="5"/>
  <c r="B19" i="1"/>
  <c r="P62" i="10"/>
  <c r="D67" i="10"/>
  <c r="D67" i="8"/>
  <c r="D63" i="17"/>
  <c r="P60" i="7"/>
  <c r="P60" i="12"/>
  <c r="C13" i="1"/>
  <c r="P62" i="11"/>
  <c r="D71" i="16"/>
  <c r="D57" i="18"/>
  <c r="D67" i="11"/>
  <c r="N13" i="1"/>
  <c r="H13" i="1"/>
  <c r="D64" i="8"/>
  <c r="D65" i="6"/>
  <c r="P60" i="3"/>
  <c r="P62" i="3"/>
  <c r="P62" i="20"/>
  <c r="D5" i="1"/>
  <c r="H5" i="1"/>
  <c r="F4" i="1"/>
  <c r="P60" i="8"/>
  <c r="P62" i="8"/>
  <c r="N4" i="1"/>
  <c r="L4" i="1"/>
  <c r="P62" i="2"/>
  <c r="P62" i="12"/>
  <c r="D69" i="2"/>
  <c r="P62" i="6"/>
  <c r="D62" i="16"/>
  <c r="D58" i="7"/>
  <c r="P60" i="11"/>
  <c r="D70" i="15"/>
  <c r="D68" i="11"/>
  <c r="P60" i="2"/>
  <c r="P62" i="14"/>
  <c r="D59" i="13"/>
  <c r="D71" i="3"/>
  <c r="P60" i="9"/>
  <c r="I18" i="1"/>
  <c r="P62" i="9"/>
  <c r="P60" i="16"/>
  <c r="P62" i="16"/>
  <c r="P60" i="6"/>
  <c r="P62" i="17"/>
  <c r="G18" i="1"/>
  <c r="P60" i="13"/>
  <c r="D61" i="7"/>
  <c r="P62" i="13"/>
  <c r="P18" i="1"/>
  <c r="D60" i="14"/>
  <c r="Q18" i="1"/>
  <c r="N18" i="1"/>
  <c r="D62" i="17"/>
  <c r="D64" i="18"/>
  <c r="P60" i="18"/>
  <c r="D62" i="18"/>
  <c r="P62" i="18"/>
  <c r="D69" i="18"/>
  <c r="D72" i="18"/>
  <c r="D70" i="18"/>
  <c r="D68" i="18"/>
  <c r="Q4" i="1"/>
  <c r="Q12" i="1"/>
  <c r="D67" i="17"/>
  <c r="D57" i="17"/>
  <c r="D68" i="17"/>
  <c r="Q19" i="1"/>
  <c r="D65" i="17"/>
  <c r="P60" i="17"/>
  <c r="D73" i="17"/>
  <c r="Q26" i="1"/>
  <c r="Q11" i="1"/>
  <c r="Q28" i="1"/>
  <c r="U20" i="21"/>
  <c r="D64" i="17"/>
  <c r="D66" i="17"/>
  <c r="Q14" i="1"/>
  <c r="Q6" i="1"/>
  <c r="D58" i="17"/>
  <c r="D72" i="17"/>
  <c r="D64" i="14"/>
  <c r="P60" i="14"/>
  <c r="D66" i="15"/>
  <c r="D62" i="15"/>
  <c r="D60" i="15"/>
  <c r="P60" i="15"/>
  <c r="P62" i="15"/>
  <c r="D67" i="15"/>
  <c r="V39" i="21" l="1"/>
  <c r="K8" i="1"/>
  <c r="F22" i="1"/>
  <c r="F8" i="1"/>
  <c r="P15" i="1"/>
  <c r="H29" i="1"/>
  <c r="M22" i="1"/>
  <c r="L29" i="1"/>
  <c r="I8" i="1"/>
  <c r="U39" i="21"/>
  <c r="L22" i="1"/>
  <c r="E8" i="1"/>
  <c r="P77" i="21"/>
  <c r="P96" i="21"/>
  <c r="D115" i="21"/>
  <c r="D96" i="21"/>
  <c r="K96" i="21"/>
  <c r="M77" i="21"/>
  <c r="R77" i="21"/>
  <c r="T115" i="21"/>
  <c r="I77" i="21"/>
  <c r="Q77" i="21"/>
  <c r="F77" i="21"/>
  <c r="T134" i="21"/>
  <c r="C77" i="21"/>
  <c r="P115" i="21"/>
  <c r="H58" i="21"/>
  <c r="F115" i="21"/>
  <c r="F96" i="21"/>
  <c r="L96" i="21"/>
  <c r="O77" i="21"/>
  <c r="O96" i="21" s="1"/>
  <c r="E58" i="21"/>
  <c r="G77" i="21"/>
  <c r="P134" i="21"/>
  <c r="D134" i="21"/>
  <c r="J77" i="21"/>
  <c r="J96" i="21" s="1"/>
  <c r="N58" i="21"/>
  <c r="B29" i="1"/>
  <c r="K22" i="1"/>
  <c r="T21" i="1"/>
  <c r="D49" i="1" s="1"/>
  <c r="E49" i="1" s="1"/>
  <c r="D15" i="1"/>
  <c r="T12" i="1"/>
  <c r="D42" i="1" s="1"/>
  <c r="E41" i="1" s="1"/>
  <c r="T20" i="1"/>
  <c r="D48" i="1" s="1"/>
  <c r="E48" i="1" s="1"/>
  <c r="P29" i="1"/>
  <c r="N8" i="1"/>
  <c r="N15" i="1"/>
  <c r="M15" i="1"/>
  <c r="J8" i="1"/>
  <c r="J15" i="1"/>
  <c r="I15" i="1"/>
  <c r="H8" i="1"/>
  <c r="F15" i="1"/>
  <c r="S22" i="1"/>
  <c r="J22" i="1"/>
  <c r="O15" i="1"/>
  <c r="E15" i="1"/>
  <c r="C15" i="1"/>
  <c r="L15" i="1"/>
  <c r="B8" i="1"/>
  <c r="K29" i="1"/>
  <c r="O8" i="1"/>
  <c r="E22" i="1"/>
  <c r="C8" i="1"/>
  <c r="P8" i="1"/>
  <c r="T6" i="1"/>
  <c r="D36" i="1" s="1"/>
  <c r="E36" i="1" s="1"/>
  <c r="N29" i="1"/>
  <c r="F29" i="1"/>
  <c r="D22" i="1"/>
  <c r="L8" i="1"/>
  <c r="B22" i="1"/>
  <c r="T11" i="1"/>
  <c r="D41" i="1" s="1"/>
  <c r="E42" i="1" s="1"/>
  <c r="C22" i="1"/>
  <c r="B15" i="1"/>
  <c r="T13" i="1"/>
  <c r="D43" i="1" s="1"/>
  <c r="E44" i="1" s="1"/>
  <c r="M8" i="1"/>
  <c r="M29" i="1"/>
  <c r="T7" i="1"/>
  <c r="D39" i="1" s="1"/>
  <c r="E39" i="1" s="1"/>
  <c r="G22" i="1"/>
  <c r="G31" i="1" s="1"/>
  <c r="I29" i="1"/>
  <c r="H15" i="1"/>
  <c r="T28" i="1"/>
  <c r="D52" i="1" s="1"/>
  <c r="E52" i="1" s="1"/>
  <c r="T27" i="1"/>
  <c r="D53" i="1" s="1"/>
  <c r="E53" i="1" s="1"/>
  <c r="P22" i="1"/>
  <c r="T18" i="1"/>
  <c r="D47" i="1" s="1"/>
  <c r="E47" i="1" s="1"/>
  <c r="I22" i="1"/>
  <c r="T4" i="1"/>
  <c r="D37" i="1" s="1"/>
  <c r="E37" i="1" s="1"/>
  <c r="S8" i="1"/>
  <c r="D8" i="1"/>
  <c r="S15" i="1"/>
  <c r="T19" i="1"/>
  <c r="Q22" i="1"/>
  <c r="S29" i="1"/>
  <c r="T25" i="1"/>
  <c r="D51" i="1" s="1"/>
  <c r="E51" i="1" s="1"/>
  <c r="O29" i="1"/>
  <c r="T5" i="1"/>
  <c r="D38" i="1" s="1"/>
  <c r="E38" i="1" s="1"/>
  <c r="N22" i="1"/>
  <c r="Q8" i="1"/>
  <c r="T26" i="1"/>
  <c r="D54" i="1" s="1"/>
  <c r="E54" i="1" s="1"/>
  <c r="Q29" i="1"/>
  <c r="Q15" i="1"/>
  <c r="T14" i="1"/>
  <c r="D44" i="1" s="1"/>
  <c r="E43" i="1" s="1"/>
  <c r="F43" i="1" l="1"/>
  <c r="F53" i="1"/>
  <c r="F38" i="1"/>
  <c r="F51" i="1"/>
  <c r="F37" i="1"/>
  <c r="F48" i="1"/>
  <c r="F54" i="1"/>
  <c r="F52" i="1"/>
  <c r="F39" i="1"/>
  <c r="F44" i="1"/>
  <c r="F41" i="1"/>
  <c r="F36" i="1"/>
  <c r="F47" i="1"/>
  <c r="F42" i="1"/>
  <c r="F49" i="1"/>
  <c r="V58" i="21"/>
  <c r="I96" i="21"/>
  <c r="K31" i="1"/>
  <c r="N77" i="21"/>
  <c r="G96" i="21"/>
  <c r="U58" i="21"/>
  <c r="C96" i="21"/>
  <c r="C115" i="21"/>
  <c r="F134" i="21"/>
  <c r="K115" i="21"/>
  <c r="I115" i="21"/>
  <c r="K134" i="21"/>
  <c r="Q134" i="21"/>
  <c r="E77" i="21"/>
  <c r="E96" i="21"/>
  <c r="O115" i="21"/>
  <c r="L115" i="21"/>
  <c r="L134" i="21" s="1"/>
  <c r="H77" i="21"/>
  <c r="H96" i="21" s="1"/>
  <c r="P153" i="21"/>
  <c r="F153" i="21"/>
  <c r="Q96" i="21"/>
  <c r="Q153" i="21"/>
  <c r="T153" i="21"/>
  <c r="R96" i="21"/>
  <c r="R115" i="21"/>
  <c r="R134" i="21" s="1"/>
  <c r="M96" i="21"/>
  <c r="E115" i="21"/>
  <c r="N115" i="21"/>
  <c r="Q115" i="21"/>
  <c r="C134" i="21"/>
  <c r="D153" i="21"/>
  <c r="J115" i="21"/>
  <c r="J134" i="21" s="1"/>
  <c r="N96" i="21"/>
  <c r="G115" i="21"/>
  <c r="H31" i="1"/>
  <c r="F31" i="1"/>
  <c r="E31" i="1"/>
  <c r="D31" i="1"/>
  <c r="J31" i="1"/>
  <c r="L31" i="1"/>
  <c r="O31" i="1"/>
  <c r="B31" i="1"/>
  <c r="C31" i="1"/>
  <c r="S31" i="1"/>
  <c r="P31" i="1"/>
  <c r="N31" i="1"/>
  <c r="M31" i="1"/>
  <c r="I31" i="1"/>
  <c r="T22" i="1"/>
  <c r="D46" i="1"/>
  <c r="E46" i="1" s="1"/>
  <c r="T36" i="1"/>
  <c r="T8" i="1"/>
  <c r="T45" i="1"/>
  <c r="T29" i="1"/>
  <c r="T39" i="1"/>
  <c r="Q31" i="1"/>
  <c r="T15" i="1"/>
  <c r="D76" i="18" l="1"/>
  <c r="V77" i="21"/>
  <c r="F46" i="1"/>
  <c r="V96" i="21"/>
  <c r="D76" i="25"/>
  <c r="D172" i="21"/>
  <c r="R153" i="21"/>
  <c r="Q172" i="21"/>
  <c r="Q191" i="21"/>
  <c r="H115" i="21"/>
  <c r="H134" i="21" s="1"/>
  <c r="P172" i="21"/>
  <c r="O134" i="21"/>
  <c r="E134" i="21"/>
  <c r="Q210" i="21"/>
  <c r="K153" i="21"/>
  <c r="M115" i="21"/>
  <c r="F172" i="21"/>
  <c r="F191" i="21" s="1"/>
  <c r="U77" i="21"/>
  <c r="U96" i="21"/>
  <c r="D191" i="21"/>
  <c r="G134" i="21"/>
  <c r="G153" i="21" s="1"/>
  <c r="L153" i="21"/>
  <c r="E153" i="21"/>
  <c r="N134" i="21"/>
  <c r="N153" i="21" s="1"/>
  <c r="L172" i="21"/>
  <c r="I134" i="21"/>
  <c r="J153" i="21"/>
  <c r="J172" i="21" s="1"/>
  <c r="C153" i="21"/>
  <c r="C172" i="21"/>
  <c r="T172" i="21"/>
  <c r="T42" i="1"/>
  <c r="D75" i="8"/>
  <c r="D75" i="15"/>
  <c r="D75" i="5"/>
  <c r="D75" i="20"/>
  <c r="D75" i="3"/>
  <c r="D75" i="6"/>
  <c r="D75" i="13"/>
  <c r="D75" i="12"/>
  <c r="D75" i="17"/>
  <c r="D75" i="11"/>
  <c r="D75" i="2"/>
  <c r="T31" i="1"/>
  <c r="D75" i="16"/>
  <c r="D75" i="14"/>
  <c r="D75" i="9"/>
  <c r="D75" i="7"/>
  <c r="D75" i="10"/>
  <c r="V115" i="21" l="1"/>
  <c r="I153" i="21"/>
  <c r="U115" i="21"/>
  <c r="N172" i="21"/>
  <c r="L191" i="21"/>
  <c r="F210" i="21"/>
  <c r="F229" i="21" s="1"/>
  <c r="R172" i="21"/>
  <c r="D210" i="21"/>
  <c r="D229" i="21" s="1"/>
  <c r="D248" i="21" s="1"/>
  <c r="D267" i="21" s="1"/>
  <c r="P191" i="21"/>
  <c r="N191" i="21"/>
  <c r="O172" i="21"/>
  <c r="C191" i="21"/>
  <c r="I172" i="21"/>
  <c r="M134" i="21"/>
  <c r="U134" i="21" s="1"/>
  <c r="K172" i="21"/>
  <c r="J191" i="21"/>
  <c r="E172" i="21"/>
  <c r="E191" i="21" s="1"/>
  <c r="E210" i="21" s="1"/>
  <c r="H153" i="21"/>
  <c r="R191" i="21"/>
  <c r="R210" i="21" s="1"/>
  <c r="N210" i="21"/>
  <c r="N229" i="21" s="1"/>
  <c r="N248" i="21" s="1"/>
  <c r="T191" i="21"/>
  <c r="T210" i="21" s="1"/>
  <c r="Q229" i="21"/>
  <c r="G172" i="21"/>
  <c r="V134" i="21" l="1"/>
  <c r="R229" i="21"/>
  <c r="R267" i="21" s="1"/>
  <c r="R248" i="21"/>
  <c r="F248" i="21"/>
  <c r="J210" i="21"/>
  <c r="M153" i="21"/>
  <c r="U153" i="21" s="1"/>
  <c r="T229" i="21"/>
  <c r="T248" i="21" s="1"/>
  <c r="T267" i="21" s="1"/>
  <c r="T286" i="21" s="1"/>
  <c r="T305" i="21" s="1"/>
  <c r="C210" i="21"/>
  <c r="P210" i="21"/>
  <c r="P229" i="21" s="1"/>
  <c r="P248" i="21" s="1"/>
  <c r="P267" i="21" s="1"/>
  <c r="P286" i="21" s="1"/>
  <c r="P305" i="21" s="1"/>
  <c r="O191" i="21"/>
  <c r="K191" i="21"/>
  <c r="K210" i="21" s="1"/>
  <c r="L210" i="21"/>
  <c r="L229" i="21" s="1"/>
  <c r="L248" i="21" s="1"/>
  <c r="L267" i="21" s="1"/>
  <c r="L286" i="21" s="1"/>
  <c r="E229" i="21"/>
  <c r="E248" i="21" s="1"/>
  <c r="E267" i="21" s="1"/>
  <c r="E286" i="21" s="1"/>
  <c r="E305" i="21" s="1"/>
  <c r="J229" i="21"/>
  <c r="J248" i="21" s="1"/>
  <c r="H172" i="21"/>
  <c r="G191" i="21"/>
  <c r="G229" i="21"/>
  <c r="G248" i="21" s="1"/>
  <c r="G267" i="21" s="1"/>
  <c r="G286" i="21" s="1"/>
  <c r="G305" i="21" s="1"/>
  <c r="Q248" i="21"/>
  <c r="Q267" i="21" s="1"/>
  <c r="Q286" i="21" s="1"/>
  <c r="Q305" i="21" s="1"/>
  <c r="M172" i="21"/>
  <c r="I191" i="21"/>
  <c r="I210" i="21"/>
  <c r="C229" i="21"/>
  <c r="D286" i="21"/>
  <c r="D305" i="21" s="1"/>
  <c r="F267" i="21"/>
  <c r="F286" i="21" s="1"/>
  <c r="F305" i="21" s="1"/>
  <c r="N267" i="21"/>
  <c r="N286" i="21" s="1"/>
  <c r="N305" i="21" s="1"/>
  <c r="V172" i="21" l="1"/>
  <c r="V153" i="21"/>
  <c r="I229" i="21"/>
  <c r="G210" i="21"/>
  <c r="I248" i="21"/>
  <c r="I267" i="21" s="1"/>
  <c r="C248" i="21"/>
  <c r="I286" i="21"/>
  <c r="O210" i="21"/>
  <c r="C267" i="21"/>
  <c r="M191" i="21"/>
  <c r="M210" i="21"/>
  <c r="M229" i="21" s="1"/>
  <c r="M248" i="21" s="1"/>
  <c r="H191" i="21"/>
  <c r="R286" i="21"/>
  <c r="R305" i="21" s="1"/>
  <c r="L305" i="21"/>
  <c r="K229" i="21"/>
  <c r="K248" i="21" s="1"/>
  <c r="K267" i="21" s="1"/>
  <c r="K286" i="21" s="1"/>
  <c r="K305" i="21" s="1"/>
  <c r="U172" i="21"/>
  <c r="C286" i="21"/>
  <c r="J267" i="21"/>
  <c r="J286" i="21" s="1"/>
  <c r="J305" i="21" s="1"/>
  <c r="I305" i="21" l="1"/>
  <c r="H210" i="21"/>
  <c r="V210" i="21" s="1"/>
  <c r="V191" i="21"/>
  <c r="H229" i="21"/>
  <c r="M267" i="21"/>
  <c r="M286" i="21" s="1"/>
  <c r="M305" i="21" s="1"/>
  <c r="O229" i="21"/>
  <c r="O248" i="21" s="1"/>
  <c r="O267" i="21" s="1"/>
  <c r="O286" i="21" s="1"/>
  <c r="O305" i="21" s="1"/>
  <c r="C305" i="21"/>
  <c r="V229" i="21" l="1"/>
  <c r="U210" i="21"/>
  <c r="U229" i="21"/>
  <c r="H248" i="21"/>
  <c r="V248" i="21" s="1"/>
  <c r="H267" i="21" l="1"/>
  <c r="V267" i="21" s="1"/>
  <c r="U248" i="21"/>
  <c r="H286" i="21" l="1"/>
  <c r="V286" i="21" s="1"/>
  <c r="U267" i="21"/>
  <c r="H305" i="21" l="1"/>
  <c r="V305" i="21" s="1"/>
  <c r="U286" i="21"/>
  <c r="U305" i="21" l="1"/>
</calcChain>
</file>

<file path=xl/sharedStrings.xml><?xml version="1.0" encoding="utf-8"?>
<sst xmlns="http://schemas.openxmlformats.org/spreadsheetml/2006/main" count="8662" uniqueCount="1494">
  <si>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</si>
  <si>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</si>
  <si>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</si>
  <si>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</si>
  <si>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</si>
  <si>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</si>
  <si>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</si>
  <si>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</si>
  <si>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</si>
  <si>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</si>
  <si>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</si>
  <si>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</si>
  <si>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</si>
  <si>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</si>
  <si>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</si>
  <si>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</si>
  <si>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</si>
  <si>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</si>
  <si>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</si>
  <si>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</si>
  <si>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</si>
  <si>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</si>
  <si>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</si>
  <si>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</si>
  <si>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</si>
  <si>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</si>
  <si>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</si>
  <si>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GRAY BEARD TOTALS</t>
  </si>
  <si>
    <t>TOTAL</t>
  </si>
  <si>
    <t>Pts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</si>
  <si>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</si>
  <si>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</si>
  <si>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</si>
  <si>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</si>
  <si>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</si>
  <si>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</si>
  <si>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</si>
  <si>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</si>
  <si>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</si>
  <si>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</si>
  <si>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</si>
  <si>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</si>
  <si>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</si>
  <si>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</si>
  <si>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</si>
  <si>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</si>
  <si>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</si>
  <si>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</si>
  <si>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</si>
  <si>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</si>
  <si>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</si>
  <si>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</si>
  <si>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</si>
  <si>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</si>
  <si>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</si>
  <si>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</si>
  <si>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</si>
  <si>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</si>
  <si>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</si>
  <si>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</si>
  <si>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</si>
  <si>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</si>
  <si>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</si>
  <si>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</si>
  <si>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</si>
  <si>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</si>
  <si>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</si>
  <si>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</si>
  <si>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</si>
  <si>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</si>
  <si>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</si>
  <si>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</si>
  <si>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</si>
  <si>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</si>
  <si>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</si>
  <si>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</si>
  <si>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</si>
  <si>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</si>
  <si>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</si>
  <si>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</si>
  <si>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</si>
  <si>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</si>
  <si>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</si>
  <si>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</si>
  <si>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</si>
  <si>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</si>
  <si>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</si>
  <si>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</si>
  <si>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</si>
  <si>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</si>
  <si>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</si>
  <si>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</si>
  <si>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</si>
  <si>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</si>
  <si>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</si>
  <si>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</si>
  <si>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</si>
  <si>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</si>
  <si>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</si>
  <si>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</si>
  <si>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</si>
  <si>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</si>
  <si>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WEEK #1</t>
  </si>
  <si>
    <t>End of Season</t>
  </si>
  <si>
    <t>QB</t>
  </si>
  <si>
    <t>RB</t>
  </si>
  <si>
    <t>WR</t>
  </si>
  <si>
    <t>PK</t>
  </si>
  <si>
    <t>DF</t>
  </si>
  <si>
    <t>Blitz</t>
  </si>
  <si>
    <t>Druid City Blitz</t>
  </si>
  <si>
    <t>WEEK #17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</si>
  <si>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</si>
  <si>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</si>
  <si>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</si>
  <si>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</si>
  <si>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</si>
  <si>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</si>
  <si>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</si>
  <si>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</si>
  <si>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</si>
  <si>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</si>
  <si>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</si>
  <si>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</si>
  <si>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</si>
  <si>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</si>
  <si>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</si>
  <si>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</si>
  <si>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</si>
  <si>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</si>
  <si>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</si>
  <si>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</si>
  <si>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</si>
  <si>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</si>
  <si>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</si>
  <si>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</si>
  <si>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</si>
  <si>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</si>
  <si>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</si>
  <si>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</si>
  <si>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</si>
  <si>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</si>
  <si>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</si>
  <si>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</si>
  <si>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</si>
  <si>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</si>
  <si>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</si>
  <si>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</si>
  <si>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</si>
  <si>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DF1</t>
  </si>
  <si>
    <t>DF2</t>
  </si>
  <si>
    <t>Jugtown Juggernauts</t>
  </si>
  <si>
    <t>Juggernauts</t>
  </si>
  <si>
    <t>Freebirds</t>
  </si>
  <si>
    <t>Bellcows</t>
  </si>
  <si>
    <t>Blue Deacons</t>
  </si>
  <si>
    <t>Dorians</t>
  </si>
  <si>
    <t>Fieldstown Bellcows</t>
  </si>
  <si>
    <t>Mt. High Blue Deacons</t>
  </si>
  <si>
    <t>Big Daddy of the Week</t>
  </si>
  <si>
    <t>Top Gun</t>
  </si>
  <si>
    <t>Toilet Seat</t>
  </si>
  <si>
    <t>Black Creek Freebirds</t>
  </si>
  <si>
    <t>Shades Creek Sloth Monsters</t>
  </si>
  <si>
    <t>Southside Cheetahs</t>
  </si>
  <si>
    <t>Week 5</t>
  </si>
  <si>
    <t>Week 6</t>
  </si>
  <si>
    <t>Week 7</t>
  </si>
  <si>
    <t>Week 8</t>
  </si>
  <si>
    <t>Week 9</t>
  </si>
  <si>
    <t>Week 10</t>
  </si>
  <si>
    <t>Week 11</t>
  </si>
  <si>
    <t>Bone Head</t>
  </si>
  <si>
    <t xml:space="preserve"> </t>
  </si>
  <si>
    <t>NFL OFF WEEKS</t>
  </si>
  <si>
    <t>BOWL CHAMPIONSHIP WEEK</t>
  </si>
  <si>
    <t>Avg.</t>
  </si>
  <si>
    <t>ALL NFL TEAMS PLAYING</t>
  </si>
  <si>
    <t>1997*</t>
  </si>
  <si>
    <t>Smoke Rise Woosiers</t>
  </si>
  <si>
    <t>Lake Cyrus Sloth Monsters</t>
  </si>
  <si>
    <t>Season</t>
  </si>
  <si>
    <t>BDFL Champions</t>
  </si>
  <si>
    <t>Capital City Bullets</t>
  </si>
  <si>
    <t>Cool Springs Grenadiers</t>
  </si>
  <si>
    <t>Black Creek Wooden Warriors</t>
  </si>
  <si>
    <t>Riverchase Cheetahs</t>
  </si>
  <si>
    <t>Pasco County Wizards </t>
  </si>
  <si>
    <t>Wizards of Greystone</t>
  </si>
  <si>
    <t>2020 Final Standings</t>
  </si>
  <si>
    <t>2021 Pony Draft Order</t>
  </si>
  <si>
    <t>WORM RULE IN PLAY</t>
  </si>
  <si>
    <t>Bandits</t>
  </si>
  <si>
    <t>Altadena Bandits</t>
  </si>
  <si>
    <t>WEEKLY ONE ROSTER MOVE (WORM)</t>
  </si>
  <si>
    <t>Mineral Spings Grenadiers</t>
  </si>
  <si>
    <t>Mayors (-1.5)</t>
  </si>
  <si>
    <t>The Comments</t>
  </si>
  <si>
    <t>Week 3 Match-Ups/Lines</t>
  </si>
  <si>
    <t>Grenadiers (-2.5)</t>
  </si>
  <si>
    <t>Sloth Monsters (-2.5)</t>
  </si>
  <si>
    <t>THROWBACK WEEK</t>
  </si>
  <si>
    <t>Armadillos (-1.5)</t>
  </si>
  <si>
    <t>Mayors (-3.5)</t>
  </si>
  <si>
    <t>PowerSleds (-2.5)</t>
  </si>
  <si>
    <t>Website History (Uniques)</t>
  </si>
  <si>
    <t>Year</t>
  </si>
  <si>
    <t>Uniques</t>
  </si>
  <si>
    <t>Feb. 2020 - 1,000 uniques</t>
  </si>
  <si>
    <t xml:space="preserve">Oct. 2015 - 939 uniques </t>
  </si>
  <si>
    <t>WORM RULE &amp; TRADES ARE OVER</t>
  </si>
  <si>
    <t>NFL</t>
  </si>
  <si>
    <t>BDFL</t>
  </si>
  <si>
    <t>WORM HOLE HAS CLOSED</t>
  </si>
  <si>
    <t>W18</t>
  </si>
  <si>
    <t>BDCS &amp; BMS QUARTER FINALS</t>
  </si>
  <si>
    <t>BDCS &amp; BMS SEMI FINALS</t>
  </si>
  <si>
    <t>WK18</t>
  </si>
  <si>
    <t>WEEK #18</t>
  </si>
  <si>
    <t>Week #18 Totals</t>
  </si>
  <si>
    <t>Oct. 2021 - 1,014 uniques</t>
  </si>
  <si>
    <t>ALL NFL TEAM PLAYING</t>
  </si>
  <si>
    <t>The O'Bama Years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</si>
  <si>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</si>
  <si>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</si>
  <si>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</si>
  <si>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</si>
  <si>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</si>
  <si>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</si>
  <si>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</si>
  <si>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</si>
  <si>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</si>
  <si>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</si>
  <si>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</si>
  <si>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</si>
  <si>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</si>
  <si>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</si>
  <si>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</si>
  <si>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 xml:space="preserve"> BAN @ JUG</t>
  </si>
  <si>
    <t xml:space="preserve"> BEL @ BAN</t>
  </si>
  <si>
    <t xml:space="preserve"> JUG @ BEL</t>
  </si>
  <si>
    <t xml:space="preserve"> BD @ JUG</t>
  </si>
  <si>
    <t xml:space="preserve"> BAN @ BD</t>
  </si>
  <si>
    <t xml:space="preserve"> BD @ BEL</t>
  </si>
  <si>
    <t xml:space="preserve"> BLZ @ BAN</t>
  </si>
  <si>
    <t xml:space="preserve"> BLZ @ BD</t>
  </si>
  <si>
    <t xml:space="preserve"> JUG @ BLZ</t>
  </si>
  <si>
    <t xml:space="preserve"> BEL @ BLZ</t>
  </si>
  <si>
    <t xml:space="preserve"> SM @ JUG</t>
  </si>
  <si>
    <t xml:space="preserve"> SM @ BEL</t>
  </si>
  <si>
    <t xml:space="preserve"> BD @ SM</t>
  </si>
  <si>
    <t xml:space="preserve"> BAN @ SM</t>
  </si>
  <si>
    <t xml:space="preserve"> SM @ BLZ</t>
  </si>
  <si>
    <t xml:space="preserve"> WIL @ BD</t>
  </si>
  <si>
    <t xml:space="preserve"> WIL @ BAN</t>
  </si>
  <si>
    <t xml:space="preserve"> BEL @ WIL</t>
  </si>
  <si>
    <t xml:space="preserve"> JUG @ WIL</t>
  </si>
  <si>
    <t xml:space="preserve"> BLZ @ WIL</t>
  </si>
  <si>
    <t xml:space="preserve"> WIL @ SM</t>
  </si>
  <si>
    <t xml:space="preserve"> ARM @ JUG</t>
  </si>
  <si>
    <t xml:space="preserve"> BAN @ ARM</t>
  </si>
  <si>
    <t xml:space="preserve"> BD @ ARM</t>
  </si>
  <si>
    <t xml:space="preserve"> ARM @ BEL</t>
  </si>
  <si>
    <t xml:space="preserve"> SM @ ARM</t>
  </si>
  <si>
    <t xml:space="preserve"> ARM @ WIL</t>
  </si>
  <si>
    <t xml:space="preserve"> ARM @ BLZ</t>
  </si>
  <si>
    <t xml:space="preserve"> WIL @ GAM</t>
  </si>
  <si>
    <t xml:space="preserve"> GAM @ BD</t>
  </si>
  <si>
    <t xml:space="preserve"> GAM @ SM</t>
  </si>
  <si>
    <t xml:space="preserve"> BEL @ GAM</t>
  </si>
  <si>
    <t xml:space="preserve"> GAM @ ARM</t>
  </si>
  <si>
    <t xml:space="preserve"> BLZ @ GAM</t>
  </si>
  <si>
    <t xml:space="preserve"> GAM @ BAN</t>
  </si>
  <si>
    <t xml:space="preserve"> JUG @ GAM</t>
  </si>
  <si>
    <t xml:space="preserve"> BD @ PS</t>
  </si>
  <si>
    <t xml:space="preserve"> SM @ PS</t>
  </si>
  <si>
    <t xml:space="preserve"> PS @ BEL</t>
  </si>
  <si>
    <t xml:space="preserve"> PS @ BLZ</t>
  </si>
  <si>
    <t xml:space="preserve"> PS @ WIL</t>
  </si>
  <si>
    <t xml:space="preserve"> BAN @ PS</t>
  </si>
  <si>
    <t xml:space="preserve"> PS @ JUG</t>
  </si>
  <si>
    <t xml:space="preserve"> ARM @ PS</t>
  </si>
  <si>
    <t xml:space="preserve"> JUG @ CHE</t>
  </si>
  <si>
    <t xml:space="preserve"> BEL @ CHE</t>
  </si>
  <si>
    <t xml:space="preserve"> BLZ @ CHE</t>
  </si>
  <si>
    <t xml:space="preserve"> CHE @ BAN</t>
  </si>
  <si>
    <t xml:space="preserve"> CHE @ BD</t>
  </si>
  <si>
    <t xml:space="preserve"> CHE @ SM</t>
  </si>
  <si>
    <t xml:space="preserve"> CHE @ ARM</t>
  </si>
  <si>
    <t xml:space="preserve"> WIL @ CHE</t>
  </si>
  <si>
    <t xml:space="preserve"> CHE @ PS</t>
  </si>
  <si>
    <t xml:space="preserve"> ARM @ DOG</t>
  </si>
  <si>
    <t xml:space="preserve"> BAN @ DOG</t>
  </si>
  <si>
    <t xml:space="preserve"> DOG @ JUG</t>
  </si>
  <si>
    <t xml:space="preserve"> BD @ DOG</t>
  </si>
  <si>
    <t xml:space="preserve"> DOG @ BEL</t>
  </si>
  <si>
    <t xml:space="preserve"> DOG @ BLZ</t>
  </si>
  <si>
    <t xml:space="preserve"> SM @ DOG</t>
  </si>
  <si>
    <t xml:space="preserve"> DOG @ WIL</t>
  </si>
  <si>
    <t xml:space="preserve"> DOG @ CHE</t>
  </si>
  <si>
    <t xml:space="preserve"> DOG @ GAM</t>
  </si>
  <si>
    <t xml:space="preserve"> PS @ DOG</t>
  </si>
  <si>
    <t xml:space="preserve"> MAY @ ARM</t>
  </si>
  <si>
    <t xml:space="preserve"> MAY @ BAN</t>
  </si>
  <si>
    <t xml:space="preserve"> WIL @ MAY</t>
  </si>
  <si>
    <t xml:space="preserve"> MAY @ BD</t>
  </si>
  <si>
    <t xml:space="preserve"> JUG @ MAY</t>
  </si>
  <si>
    <t xml:space="preserve"> BEL @ MAY</t>
  </si>
  <si>
    <t xml:space="preserve"> MAY @ SM</t>
  </si>
  <si>
    <t xml:space="preserve"> BLZ @ MAY</t>
  </si>
  <si>
    <t xml:space="preserve"> MAY @ PS</t>
  </si>
  <si>
    <t xml:space="preserve"> MAY @ DOG</t>
  </si>
  <si>
    <t xml:space="preserve"> GAM @ MAY</t>
  </si>
  <si>
    <t xml:space="preserve"> FRE @ WIL</t>
  </si>
  <si>
    <t xml:space="preserve"> FRE @ JUG</t>
  </si>
  <si>
    <t xml:space="preserve"> FRE @ BEL</t>
  </si>
  <si>
    <t xml:space="preserve"> SM @ FRE</t>
  </si>
  <si>
    <t xml:space="preserve"> ARM @ FRE</t>
  </si>
  <si>
    <t xml:space="preserve"> BAN @ FRE</t>
  </si>
  <si>
    <t xml:space="preserve"> DOG @ FRE</t>
  </si>
  <si>
    <t xml:space="preserve"> PS @ FRE</t>
  </si>
  <si>
    <t xml:space="preserve"> BD @ FRE</t>
  </si>
  <si>
    <t xml:space="preserve"> FRE @ GAM</t>
  </si>
  <si>
    <t xml:space="preserve"> FRE @ CHE</t>
  </si>
  <si>
    <t xml:space="preserve"> FRE @ BLZ</t>
  </si>
  <si>
    <t xml:space="preserve"> FRE @ MAY</t>
  </si>
  <si>
    <t xml:space="preserve"> BUL @ ARM</t>
  </si>
  <si>
    <t xml:space="preserve"> BUL @ BAN</t>
  </si>
  <si>
    <t xml:space="preserve"> BLZ @ BUL</t>
  </si>
  <si>
    <t xml:space="preserve"> WIL @ BUL</t>
  </si>
  <si>
    <t xml:space="preserve"> JUG @ BUL</t>
  </si>
  <si>
    <t xml:space="preserve"> BUL @ SM</t>
  </si>
  <si>
    <t xml:space="preserve"> CHE @ BUL</t>
  </si>
  <si>
    <t xml:space="preserve"> GAM @ BUL</t>
  </si>
  <si>
    <t xml:space="preserve"> BEL @ BUL</t>
  </si>
  <si>
    <t xml:space="preserve"> BUL @ DOG</t>
  </si>
  <si>
    <t xml:space="preserve"> BUL @ PS</t>
  </si>
  <si>
    <t xml:space="preserve"> BUL @ BD</t>
  </si>
  <si>
    <t xml:space="preserve"> MAY @ BUL</t>
  </si>
  <si>
    <t xml:space="preserve"> BUL @ FRE</t>
  </si>
  <si>
    <t xml:space="preserve"> BD @ GRE</t>
  </si>
  <si>
    <t xml:space="preserve"> SM @ GRE</t>
  </si>
  <si>
    <t xml:space="preserve"> GRE @ BLZ</t>
  </si>
  <si>
    <t xml:space="preserve"> ARM @ GRE</t>
  </si>
  <si>
    <t xml:space="preserve"> GRE @ WIL</t>
  </si>
  <si>
    <t xml:space="preserve"> PS @ GRE</t>
  </si>
  <si>
    <t xml:space="preserve"> DOG @ GRE</t>
  </si>
  <si>
    <t xml:space="preserve"> GRE @ CHE</t>
  </si>
  <si>
    <t xml:space="preserve"> BAN @ GRE</t>
  </si>
  <si>
    <t xml:space="preserve"> GRE @ GAM</t>
  </si>
  <si>
    <t xml:space="preserve"> GRE @ BEL</t>
  </si>
  <si>
    <t xml:space="preserve"> FRE @ GRE</t>
  </si>
  <si>
    <t xml:space="preserve"> GRE @ BUL</t>
  </si>
  <si>
    <t xml:space="preserve"> GRE @ MAY</t>
  </si>
  <si>
    <t>MAY @ CHE</t>
  </si>
  <si>
    <t xml:space="preserve"> CHE @ GAM</t>
  </si>
  <si>
    <t>GAM @ PS</t>
  </si>
  <si>
    <t xml:space="preserve"> JUG @ GRE</t>
  </si>
  <si>
    <t>Week 12</t>
  </si>
  <si>
    <t>Bullets (P)</t>
  </si>
  <si>
    <t xml:space="preserve">Wildcats </t>
  </si>
  <si>
    <t xml:space="preserve">PowerSleds </t>
  </si>
  <si>
    <t xml:space="preserve">Blue Deacons </t>
  </si>
  <si>
    <t>2022 BDFL SEASON</t>
  </si>
  <si>
    <t>2022 BDFL STANDINGS</t>
  </si>
  <si>
    <t>Misc. BDFL</t>
  </si>
  <si>
    <t>2022 Post-Season Seedings (End of Season)</t>
  </si>
  <si>
    <t>Wilson/DEN</t>
  </si>
  <si>
    <t>Pickett/PIT</t>
  </si>
  <si>
    <t>Chubb/CLE</t>
  </si>
  <si>
    <t>Swift/DET</t>
  </si>
  <si>
    <t>Waddle/MIA</t>
  </si>
  <si>
    <t>Brown/PHI</t>
  </si>
  <si>
    <t>Thielen/MIN</t>
  </si>
  <si>
    <t>Hardman/KC</t>
  </si>
  <si>
    <t>Dotson/WAS</t>
  </si>
  <si>
    <t>Sanders/MIA</t>
  </si>
  <si>
    <t>Myers/SEA</t>
  </si>
  <si>
    <t>Pittsburgh</t>
  </si>
  <si>
    <t>Cousins/MIN</t>
  </si>
  <si>
    <t>Henry/TEN</t>
  </si>
  <si>
    <t>Sanders/PHI</t>
  </si>
  <si>
    <t>Moss/BUF</t>
  </si>
  <si>
    <t>Samuel/SF</t>
  </si>
  <si>
    <t>Lockett/SEA</t>
  </si>
  <si>
    <t>Boyd/CIN</t>
  </si>
  <si>
    <t>Watkins/GB</t>
  </si>
  <si>
    <t>Folk/NE</t>
  </si>
  <si>
    <t>Lutz/NO</t>
  </si>
  <si>
    <t>Arizona</t>
  </si>
  <si>
    <t>Allen/BUF</t>
  </si>
  <si>
    <t>Jones/NE</t>
  </si>
  <si>
    <t>Harris/NE</t>
  </si>
  <si>
    <t>Jacobs/LV</t>
  </si>
  <si>
    <t>Williams/DET</t>
  </si>
  <si>
    <t>Williams/LAC</t>
  </si>
  <si>
    <t>Higgins/CIN</t>
  </si>
  <si>
    <t>Davis/BUF</t>
  </si>
  <si>
    <t>Pickens/PIT</t>
  </si>
  <si>
    <t>Crosby/GB</t>
  </si>
  <si>
    <t>Maher/DAL</t>
  </si>
  <si>
    <t>Kansas City</t>
  </si>
  <si>
    <t>Murray/ARI</t>
  </si>
  <si>
    <t>Lawrence/JAX</t>
  </si>
  <si>
    <t>Flacco/NYJ</t>
  </si>
  <si>
    <t>Harris/PIT</t>
  </si>
  <si>
    <t>Williams/DEN</t>
  </si>
  <si>
    <t>Allgeier/ATL</t>
  </si>
  <si>
    <t>Spiller/LAC</t>
  </si>
  <si>
    <t>Schuster/KC</t>
  </si>
  <si>
    <t>Robinson/LAR</t>
  </si>
  <si>
    <t>Bateman/BAL</t>
  </si>
  <si>
    <t>Thomas/NO</t>
  </si>
  <si>
    <t>Toney/NYG</t>
  </si>
  <si>
    <t>Blankenship/IND</t>
  </si>
  <si>
    <t>Dallas</t>
  </si>
  <si>
    <t>Detroit</t>
  </si>
  <si>
    <t>Carr/LV</t>
  </si>
  <si>
    <t>Winston/NO</t>
  </si>
  <si>
    <t>Watson/CLE</t>
  </si>
  <si>
    <t>Cook/MIN</t>
  </si>
  <si>
    <t>Montgomery/CHI</t>
  </si>
  <si>
    <t>Hall/NYJ</t>
  </si>
  <si>
    <t>Moore/CAR</t>
  </si>
  <si>
    <t>Waller/LV</t>
  </si>
  <si>
    <t>Kirk/JAX</t>
  </si>
  <si>
    <t>Geisiki/MIA</t>
  </si>
  <si>
    <t>Smith/MIN</t>
  </si>
  <si>
    <t>Tucker/BAL</t>
  </si>
  <si>
    <t>Slye/WAS</t>
  </si>
  <si>
    <t>Tampa Bay</t>
  </si>
  <si>
    <t>Cincinnati</t>
  </si>
  <si>
    <t>Herbert/LAC</t>
  </si>
  <si>
    <t>Goff/DET</t>
  </si>
  <si>
    <t>Bridgewater/MIA</t>
  </si>
  <si>
    <t>Conner/ARI</t>
  </si>
  <si>
    <t>Hunt/CLE</t>
  </si>
  <si>
    <t>Henderson/LAR</t>
  </si>
  <si>
    <t>Perine/CIN</t>
  </si>
  <si>
    <t>Evans/TB</t>
  </si>
  <si>
    <t>Godwin/TB</t>
  </si>
  <si>
    <t>Hockenson/DET</t>
  </si>
  <si>
    <t>Scantling/KC</t>
  </si>
  <si>
    <t>Burks/TEN</t>
  </si>
  <si>
    <t>Koo/ATL</t>
  </si>
  <si>
    <t>Fairbairn/HOU</t>
  </si>
  <si>
    <t>Minnesota</t>
  </si>
  <si>
    <t>Hurts/PHI</t>
  </si>
  <si>
    <t>Brissett/CLE</t>
  </si>
  <si>
    <t>Dalton/NO</t>
  </si>
  <si>
    <t>Jones/GB</t>
  </si>
  <si>
    <t>Barkley/NYG</t>
  </si>
  <si>
    <t>Gordon/DEN</t>
  </si>
  <si>
    <t>Mooney/CHI</t>
  </si>
  <si>
    <t>Meyers/NE</t>
  </si>
  <si>
    <t>Gay/LAR</t>
  </si>
  <si>
    <t>McManus/DEN</t>
  </si>
  <si>
    <t>Las Vegas</t>
  </si>
  <si>
    <t>Higbee/LAR</t>
  </si>
  <si>
    <t>Jackson/BAL</t>
  </si>
  <si>
    <t>Garoppolo/SF</t>
  </si>
  <si>
    <t>Minshew/PHI</t>
  </si>
  <si>
    <t>Kamara/NO</t>
  </si>
  <si>
    <t>Patterson/ATL</t>
  </si>
  <si>
    <t>Carter/NYJ</t>
  </si>
  <si>
    <t>Mattison/MIN</t>
  </si>
  <si>
    <t>Lamb/DAL</t>
  </si>
  <si>
    <t>Allen/LAC</t>
  </si>
  <si>
    <t>Metcalf/SEA</t>
  </si>
  <si>
    <t>Woods/TEN</t>
  </si>
  <si>
    <t>Watson/GB</t>
  </si>
  <si>
    <t>Prater/ARI</t>
  </si>
  <si>
    <t>Seibert/DET</t>
  </si>
  <si>
    <t>Buffalo</t>
  </si>
  <si>
    <t>Brady/TB</t>
  </si>
  <si>
    <t>Smith/SEA</t>
  </si>
  <si>
    <t>Fournette/TB</t>
  </si>
  <si>
    <t>Pollard/DAL</t>
  </si>
  <si>
    <t>Stevenson/NE</t>
  </si>
  <si>
    <t>Herbert/CHI</t>
  </si>
  <si>
    <t>Andrews/BAL</t>
  </si>
  <si>
    <t>Johnson/PIT</t>
  </si>
  <si>
    <t>Ertz/ARI</t>
  </si>
  <si>
    <t>Renfroe/LV</t>
  </si>
  <si>
    <t>Wilson/NYJ</t>
  </si>
  <si>
    <t>McPherson/CIN</t>
  </si>
  <si>
    <t>York/CLE</t>
  </si>
  <si>
    <t>Miami</t>
  </si>
  <si>
    <t>Jacksonville</t>
  </si>
  <si>
    <t>Stafford/LAR</t>
  </si>
  <si>
    <t>Ryan/IND</t>
  </si>
  <si>
    <t>Trubisky/PIT</t>
  </si>
  <si>
    <t>Helaire/KC</t>
  </si>
  <si>
    <t>Hubbard/CAR</t>
  </si>
  <si>
    <t>Walker/SEA</t>
  </si>
  <si>
    <t>Kupp/LAR</t>
  </si>
  <si>
    <t>Cooper/CLE</t>
  </si>
  <si>
    <t>Jones/TB</t>
  </si>
  <si>
    <t>Kittle/SF</t>
  </si>
  <si>
    <t>Beckham/FA</t>
  </si>
  <si>
    <t>Butker/KC</t>
  </si>
  <si>
    <t>Elliott/PHI</t>
  </si>
  <si>
    <t>Philadelphia</t>
  </si>
  <si>
    <t>Lance/SF</t>
  </si>
  <si>
    <t>Fields/CHI</t>
  </si>
  <si>
    <t>Taylor/IND</t>
  </si>
  <si>
    <t>Dobbins/BAL</t>
  </si>
  <si>
    <t>Hines/IND</t>
  </si>
  <si>
    <t>Pierce/HOU</t>
  </si>
  <si>
    <t>Sutton/DEN</t>
  </si>
  <si>
    <t>Pitts/ATL</t>
  </si>
  <si>
    <t>St. Brown/DET</t>
  </si>
  <si>
    <t>Hopkins/ARI</t>
  </si>
  <si>
    <t>Gage/TB</t>
  </si>
  <si>
    <t>Joseph/MIN</t>
  </si>
  <si>
    <t>Bullock/TEN</t>
  </si>
  <si>
    <t>Denver</t>
  </si>
  <si>
    <t>Prescott/DAL</t>
  </si>
  <si>
    <t>Mariota/ATL</t>
  </si>
  <si>
    <t>Rush/DAL</t>
  </si>
  <si>
    <t>Ekeler/LAC</t>
  </si>
  <si>
    <t>Gibson/WAS</t>
  </si>
  <si>
    <t>Ingram/NO</t>
  </si>
  <si>
    <t>Diggs/BUF</t>
  </si>
  <si>
    <t>Brown/ARI</t>
  </si>
  <si>
    <t>Henry/NE</t>
  </si>
  <si>
    <t>London/ATL</t>
  </si>
  <si>
    <t>Succop/TB</t>
  </si>
  <si>
    <t>Gould/SF</t>
  </si>
  <si>
    <t>Baltimore</t>
  </si>
  <si>
    <t>Etienne/JAX</t>
  </si>
  <si>
    <t>Tagovailoa/MIA</t>
  </si>
  <si>
    <t>Darnold/CAR</t>
  </si>
  <si>
    <t>McCaffrey/CAR</t>
  </si>
  <si>
    <t>Mitchell/SF</t>
  </si>
  <si>
    <t>McKissic/WAS</t>
  </si>
  <si>
    <t>Robinson/WAS</t>
  </si>
  <si>
    <t>Jefferson/MIN</t>
  </si>
  <si>
    <t>Pittman/IND</t>
  </si>
  <si>
    <t>Schultz/DAL</t>
  </si>
  <si>
    <t>Moore/NYJ</t>
  </si>
  <si>
    <t>Landry/NO</t>
  </si>
  <si>
    <t>Carlson/LV</t>
  </si>
  <si>
    <t>Zuerlein/NYJ</t>
  </si>
  <si>
    <t>New England</t>
  </si>
  <si>
    <t>Mahomes/KC</t>
  </si>
  <si>
    <t>Jones/NYG</t>
  </si>
  <si>
    <t>Foles/IND</t>
  </si>
  <si>
    <t>Dillon/GB</t>
  </si>
  <si>
    <t>Singletary/BUF</t>
  </si>
  <si>
    <t>Edmunds/MIA</t>
  </si>
  <si>
    <t>Johnson/BUF</t>
  </si>
  <si>
    <t>Chase/CIN</t>
  </si>
  <si>
    <t>Adams/LV</t>
  </si>
  <si>
    <t>Smith/PHI</t>
  </si>
  <si>
    <t>Aiyuk/SF</t>
  </si>
  <si>
    <t>Olave/NO</t>
  </si>
  <si>
    <t>Bass/BUF</t>
  </si>
  <si>
    <t>Gano/NYG</t>
  </si>
  <si>
    <t>San Francisco</t>
  </si>
  <si>
    <t>Burrow/CIN</t>
  </si>
  <si>
    <t>Mayfield/CAR</t>
  </si>
  <si>
    <t>Willis/TEN</t>
  </si>
  <si>
    <t>Elliott/DAL</t>
  </si>
  <si>
    <t>Akers/LAR</t>
  </si>
  <si>
    <t>Gainwell/PHI</t>
  </si>
  <si>
    <t>Kelce/KC</t>
  </si>
  <si>
    <t>Lazard/GB</t>
  </si>
  <si>
    <t>Knox/BUF</t>
  </si>
  <si>
    <t>Chark/DET</t>
  </si>
  <si>
    <t>Green/ARI</t>
  </si>
  <si>
    <t>Boswell/PIT</t>
  </si>
  <si>
    <t>Santos/CHI</t>
  </si>
  <si>
    <t>Tennessee</t>
  </si>
  <si>
    <t>Rodgers/GB</t>
  </si>
  <si>
    <t>Tannehill/TEN</t>
  </si>
  <si>
    <t>Heinicke/WAS</t>
  </si>
  <si>
    <t>Mixon/CIN</t>
  </si>
  <si>
    <t>Penny/SEA</t>
  </si>
  <si>
    <t>Robinson/JAX</t>
  </si>
  <si>
    <t>Ford/CLE</t>
  </si>
  <si>
    <t>Hill/MIA</t>
  </si>
  <si>
    <t>Goedert/PHI</t>
  </si>
  <si>
    <t>Parker/NE</t>
  </si>
  <si>
    <t>Hopkins/LAC</t>
  </si>
  <si>
    <t>Chicago</t>
  </si>
  <si>
    <t>Jeudy/DEN</t>
  </si>
  <si>
    <t>Siemian/CHI</t>
  </si>
  <si>
    <t>Wildcats (-1.5)</t>
  </si>
  <si>
    <t>Armadillos (P)</t>
  </si>
  <si>
    <t>Bellcows (-1.5)</t>
  </si>
  <si>
    <t>IN</t>
  </si>
  <si>
    <t>Patterson/JAX</t>
  </si>
  <si>
    <t>McLaurin/WAS</t>
  </si>
  <si>
    <t>Gesicki/MIA</t>
  </si>
  <si>
    <t xml:space="preserve">New England </t>
  </si>
  <si>
    <t>Team</t>
  </si>
  <si>
    <t>47.13.134.147</t>
  </si>
  <si>
    <t>URL#s</t>
  </si>
  <si>
    <t>174.199.172.11</t>
  </si>
  <si>
    <t>32.132.90.114</t>
  </si>
  <si>
    <t>12-month estimate</t>
  </si>
  <si>
    <t>67.59.213.131</t>
  </si>
  <si>
    <t>198.245.254.124</t>
  </si>
  <si>
    <t>71.71.133.120</t>
  </si>
  <si>
    <t>99.103.221.87</t>
  </si>
  <si>
    <t>162.231.29.240</t>
  </si>
  <si>
    <t>71.45.98.251</t>
  </si>
  <si>
    <t>TheBDFL.com</t>
  </si>
  <si>
    <t>95.181.238.68</t>
  </si>
  <si>
    <t>Eckler/LAC</t>
  </si>
  <si>
    <t>71.91.65.229</t>
  </si>
  <si>
    <t>173.21.51.152</t>
  </si>
  <si>
    <t>Cooks/HOU</t>
  </si>
  <si>
    <t>Pineiro/CAR</t>
  </si>
  <si>
    <t>Mullens/MIN</t>
  </si>
  <si>
    <t>McLauren/WAS</t>
  </si>
  <si>
    <t>71.45.59.32</t>
  </si>
  <si>
    <t>157.154.3.140</t>
  </si>
  <si>
    <t>172.58.147.154</t>
  </si>
  <si>
    <t>146.126.51.51</t>
  </si>
  <si>
    <t>104.129.82.227</t>
  </si>
  <si>
    <t>Wentz/WAS</t>
  </si>
  <si>
    <t>Red Neck Division</t>
  </si>
  <si>
    <t>Bellcows get to ring the vict'ry bell, like they've always wanted to</t>
  </si>
  <si>
    <t>Grenadiers score the most points in a loss in Week 1</t>
  </si>
  <si>
    <t>Dogs win the "Battle of Dogtown" in Watson on Sunday afternoon</t>
  </si>
  <si>
    <t>The Cahaba savy Bandits drown the Legend of Shades Creek</t>
  </si>
  <si>
    <t>DaBlitz get slaughered by the Bellcows at Kentuck Park</t>
  </si>
  <si>
    <t>The Bullets shoot out the lights on a Small Town Sunday Night</t>
  </si>
  <si>
    <t>The Juggernauts start the season with a blast in Western Hills</t>
  </si>
  <si>
    <t>The PowerSleds plow past the Freebirds for a one-point vict'ry</t>
  </si>
  <si>
    <t>Freebirds come up a point short in front of the Black Creek crowd</t>
  </si>
  <si>
    <t>The defending BDFL champs lose to their nemesis in overtime</t>
  </si>
  <si>
    <t>The Cheetahs get some revenge from last year's title heartbreak</t>
  </si>
  <si>
    <t>Wildcats have no cares in the world after getting first grandchild</t>
  </si>
  <si>
    <t>Armadillos lay an egg in Texas. Must be in the water out there?</t>
  </si>
  <si>
    <t>Gamblers have no cares in the world after marrying off first-born</t>
  </si>
  <si>
    <t>The Legend of Shades Creek gets caught in the Bandits bear trap</t>
  </si>
  <si>
    <t>The Blue Deacons "process" the Armadillos like wholesale meat</t>
  </si>
  <si>
    <t>PK-Koo/ATL</t>
  </si>
  <si>
    <t xml:space="preserve"> BUL (-2.5) @ ARM</t>
  </si>
  <si>
    <t xml:space="preserve"> FRE @ JUG (-1.5)</t>
  </si>
  <si>
    <t xml:space="preserve"> MAY @ BAN (-3.5)</t>
  </si>
  <si>
    <t xml:space="preserve"> DOG @ BEL (-4.5)</t>
  </si>
  <si>
    <t xml:space="preserve"> CHE @ BD (P)</t>
  </si>
  <si>
    <t xml:space="preserve"> PS @ BLZ (-1.5)</t>
  </si>
  <si>
    <t xml:space="preserve"> GAM @ SM (-2.5)</t>
  </si>
  <si>
    <t xml:space="preserve"> GRE (-3.5) @ WIL</t>
  </si>
  <si>
    <t>Off to a nice start</t>
  </si>
  <si>
    <t>Dragging out the gate</t>
  </si>
  <si>
    <t>Cheetahs (v)</t>
  </si>
  <si>
    <t>2022 BDFL POWER RANKINGS</t>
  </si>
  <si>
    <t>Wilson/SF</t>
  </si>
  <si>
    <t>Pacheco/KC</t>
  </si>
  <si>
    <t>Bullets (-2.5)</t>
  </si>
  <si>
    <t>Juggernauts (-1.5)</t>
  </si>
  <si>
    <t>Bandits (-3.5)</t>
  </si>
  <si>
    <t>Grenadiers (-3.5)</t>
  </si>
  <si>
    <t>Bellcows (-4.5)</t>
  </si>
  <si>
    <t>Blue Deacons (P)</t>
  </si>
  <si>
    <t>Blitz (-1.5)</t>
  </si>
  <si>
    <t>New York Jets</t>
  </si>
  <si>
    <t>Los Angeles Rams</t>
  </si>
  <si>
    <t>LW</t>
  </si>
  <si>
    <t>Drake/BAL</t>
  </si>
  <si>
    <t>Mosert/MIA</t>
  </si>
  <si>
    <t>Gaining ground</t>
  </si>
  <si>
    <t>Chink in the armour</t>
  </si>
  <si>
    <t>QB-Jackson/GAM</t>
  </si>
  <si>
    <t xml:space="preserve"> BD (-1.5) @ PS</t>
  </si>
  <si>
    <t xml:space="preserve"> BEL (-3.5) @ CHE</t>
  </si>
  <si>
    <t xml:space="preserve"> BAN @ DOG (-2.5)</t>
  </si>
  <si>
    <t xml:space="preserve"> JUG @ MAY (-4.5)</t>
  </si>
  <si>
    <t xml:space="preserve"> ARM (-4.5) @ FRE</t>
  </si>
  <si>
    <t xml:space="preserve"> WIL @ BUL (-3.5)</t>
  </si>
  <si>
    <t xml:space="preserve"> SM @ GRE (-2.5)</t>
  </si>
  <si>
    <t xml:space="preserve"> BLZ (-1.5) @ GAM</t>
  </si>
  <si>
    <t>As fast as you can say hocus pocus, the Mayors are back on top</t>
  </si>
  <si>
    <t>The Legend of Shades Creek doubles down on the Gambino</t>
  </si>
  <si>
    <t>The Bomb Squad drops the big one on Western Hills</t>
  </si>
  <si>
    <t>Da Blitz uses an aerial attack to ground the Sleds at BDS</t>
  </si>
  <si>
    <t>The Bullets win the "highest point" loser award of the week</t>
  </si>
  <si>
    <t>The Gambino Family is still celebrating at the reception</t>
  </si>
  <si>
    <t>The PowerSleds get upended at BDS, but make it respectable</t>
  </si>
  <si>
    <t>The Blue Deacons are 2-0 and owe the DSM a case of beer</t>
  </si>
  <si>
    <t>The Wildcats go to 0-2 with this tough loss at Western Hills</t>
  </si>
  <si>
    <t>The Dogs are 2-0 with this "border" win against the Bellcows</t>
  </si>
  <si>
    <t>The Bandits get stopped cold with some Magic City hocus pocus</t>
  </si>
  <si>
    <t>The Bellcows come down hard from last week's lofty cloud</t>
  </si>
  <si>
    <t>The Cheetahs are 1-1, but pointing a lot of fingers everywhere</t>
  </si>
  <si>
    <t>The Juggernauts know how to schedule at Driver Stadium</t>
  </si>
  <si>
    <t>The Freebirds are wounded and are in a free fall</t>
  </si>
  <si>
    <t>The Armos run roughshod over the Bullerino in South Dallas</t>
  </si>
  <si>
    <t>Blue Deacons (-1.5)</t>
  </si>
  <si>
    <t>Bellcows (-3.5)</t>
  </si>
  <si>
    <t>Dogs (-2.5)</t>
  </si>
  <si>
    <t>Bullets (-3.5)</t>
  </si>
  <si>
    <t>Mayors (-4.5)</t>
  </si>
  <si>
    <t>Armadillos (-4.5)</t>
  </si>
  <si>
    <t>174.199.230.234</t>
  </si>
  <si>
    <t>Bateman/ BAL</t>
  </si>
  <si>
    <t>146.126.61.241</t>
  </si>
  <si>
    <t>Tampa Bay/TB</t>
  </si>
  <si>
    <t>Cincinnati/CIN</t>
  </si>
  <si>
    <t>New England/NE</t>
  </si>
  <si>
    <t>New Orleans/NO</t>
  </si>
  <si>
    <t>Buffalo/BUF</t>
  </si>
  <si>
    <t>Green Bay/GB</t>
  </si>
  <si>
    <t>Dallas/DAL</t>
  </si>
  <si>
    <t>Detroit/DET</t>
  </si>
  <si>
    <t>Las Vegas/LV</t>
  </si>
  <si>
    <t>Atlanta/ATL</t>
  </si>
  <si>
    <t>LA Rams/LAR</t>
  </si>
  <si>
    <t>Arizona/ARI</t>
  </si>
  <si>
    <t>San Francisco/SF</t>
  </si>
  <si>
    <t>Indianapolis/IND</t>
  </si>
  <si>
    <t>Pittsburgh/PIT</t>
  </si>
  <si>
    <t>Seattle/SEA</t>
  </si>
  <si>
    <t>Tennessee/TEN</t>
  </si>
  <si>
    <t>NY Giants/NYG</t>
  </si>
  <si>
    <t>Kansas City/KC</t>
  </si>
  <si>
    <t>Carolina/CAR</t>
  </si>
  <si>
    <t>Baltimore/BAL</t>
  </si>
  <si>
    <t>Cleveland/CLE</t>
  </si>
  <si>
    <t>Philadelphia/PHI</t>
  </si>
  <si>
    <t>LA Chargers/LAC</t>
  </si>
  <si>
    <t>Denver/DEN</t>
  </si>
  <si>
    <t>Washington/WAS</t>
  </si>
  <si>
    <t>Minnesota/MIN</t>
  </si>
  <si>
    <t>NY Jets/NYJ</t>
  </si>
  <si>
    <t>Miami/MIA</t>
  </si>
  <si>
    <t>Jacksonville/JAX</t>
  </si>
  <si>
    <t>Chicago/CHI</t>
  </si>
  <si>
    <t>Houston/HOU</t>
  </si>
  <si>
    <t>M.Jones/JAX</t>
  </si>
  <si>
    <t>OFF: DET, HOU, LV &amp; TEN</t>
  </si>
  <si>
    <t>McLaughlin/IND</t>
  </si>
  <si>
    <t>The Gamblers pulled a flush out on daBlitz to get the best of them</t>
  </si>
  <si>
    <t xml:space="preserve"> FRE @ WIL (-4.5)</t>
  </si>
  <si>
    <t xml:space="preserve"> CHE @ BAN (-1.5)</t>
  </si>
  <si>
    <t xml:space="preserve"> MAY (-3.5) @ ARM</t>
  </si>
  <si>
    <t xml:space="preserve"> DOG (-2.5) @ JUG</t>
  </si>
  <si>
    <t xml:space="preserve"> GAM (-3.5) @ BD</t>
  </si>
  <si>
    <t xml:space="preserve"> GRE @ BLZ (P)</t>
  </si>
  <si>
    <t xml:space="preserve"> BUL @ SM (-2.5)</t>
  </si>
  <si>
    <t xml:space="preserve"> PS (-1.5) @ BEL</t>
  </si>
  <si>
    <t xml:space="preserve">Duvernay/BAL </t>
  </si>
  <si>
    <t>Dogs (-2.5) (v)</t>
  </si>
  <si>
    <t>The Armadillos roll over the Freebirds to make them the roadkill</t>
  </si>
  <si>
    <t>The Legend of Shades Creek invades Mineral to get their kill</t>
  </si>
  <si>
    <t>Record week</t>
  </si>
  <si>
    <t>Pitiful effort</t>
  </si>
  <si>
    <t>The Freebirds got a hold on the Toilet Seat Team of the Weak</t>
  </si>
  <si>
    <t>The Blue Deacons leave 27 on the pine to take the Bonehead</t>
  </si>
  <si>
    <t>The Dogs win the tiebreaker in OT to knock off the Bandits</t>
  </si>
  <si>
    <t>The Bandits lose the tiebreaker to fall to the Dogs in OT</t>
  </si>
  <si>
    <t>The 'Nauts go on the road and upset the Mayors at Lawson Field</t>
  </si>
  <si>
    <t>The Cheetahs find a way to ring the Bellcows on Southside</t>
  </si>
  <si>
    <t>The Mayors lose their magic touch in Week 3 at Lawson Field</t>
  </si>
  <si>
    <t>The Sleds get aided by the Deacons poor coaching decisions</t>
  </si>
  <si>
    <t xml:space="preserve">The G-Men get mauled by the Legend of Shades Creek at Mineral </t>
  </si>
  <si>
    <t xml:space="preserve">DaBlitz gets beaten on that damn riverboat by the Dirty Dealers </t>
  </si>
  <si>
    <t>The Bellcows get their bell rung by the Cheetahs at Lou's Pub</t>
  </si>
  <si>
    <t>Wildcats (-4.5)</t>
  </si>
  <si>
    <t>Gamblers (-3.5)</t>
  </si>
  <si>
    <t>PowerSleds (-1.5)</t>
  </si>
  <si>
    <t>Bandits (-1.5)</t>
  </si>
  <si>
    <t>Blitz (P)</t>
  </si>
  <si>
    <t>After further review, the Wildcats win this one in regulation</t>
  </si>
  <si>
    <t>Bullets win the ol' proverbial Good Samaritan of the Week award</t>
  </si>
  <si>
    <t>Duvernay/BAL</t>
  </si>
  <si>
    <t>LC</t>
  </si>
  <si>
    <t>Atlanta</t>
  </si>
  <si>
    <t>Smith/KC</t>
  </si>
  <si>
    <t xml:space="preserve">Dallas </t>
  </si>
  <si>
    <t xml:space="preserve"> JUG (-2.5) @ CHE</t>
  </si>
  <si>
    <t xml:space="preserve"> ARM @ DOG (P)</t>
  </si>
  <si>
    <t xml:space="preserve"> WIL @ MAY (-3.5)</t>
  </si>
  <si>
    <t xml:space="preserve"> SM (-5.5) @ FRE</t>
  </si>
  <si>
    <t xml:space="preserve"> BLZ @ BUL (-1.5)</t>
  </si>
  <si>
    <t xml:space="preserve"> BD @ GRE (-2.5)</t>
  </si>
  <si>
    <t xml:space="preserve"> BEL @ GAM (-3.5)</t>
  </si>
  <si>
    <t xml:space="preserve"> BAN @ PS (-1.5)</t>
  </si>
  <si>
    <t>The Mayors post a magnificent "61" points in Week 4 of the BDFL</t>
  </si>
  <si>
    <t>The Bandits pick up the Toilet Seat Team of the Weak</t>
  </si>
  <si>
    <t>RB-Williams/DET</t>
  </si>
  <si>
    <t>The Freebirds break on through to the other side in Week 4</t>
  </si>
  <si>
    <t>The Cheetahs run past the Bandits and their Pontiac TransAm</t>
  </si>
  <si>
    <t>DaBlitz bombs the Grenadiers at BDS while the Tide was gone</t>
  </si>
  <si>
    <t>Dogs beat the Nauts in Jugtown at Driver Stadium/Ed Bruce Field</t>
  </si>
  <si>
    <t>The Bellcows get to ring the vict'ry bell again on Lane Drive</t>
  </si>
  <si>
    <t>The Grenadiers had the highest point total with a loss…again</t>
  </si>
  <si>
    <t>The Blue Deacons "process" the Gambino high atop Mt. High</t>
  </si>
  <si>
    <t>The Gambino Family's warlord is missing in Blount County, AL</t>
  </si>
  <si>
    <t>The Nauts come up short to the Dogs, but show good effort</t>
  </si>
  <si>
    <t>The Wildcats left a Penny on the bench that cost them a vict'ry</t>
  </si>
  <si>
    <t>Finally, the Sloths catch a break from the Dreaded Schedule Maker</t>
  </si>
  <si>
    <t>The Bullets get beat and come up short a couple cases of beer</t>
  </si>
  <si>
    <t>The Armadillos get steamrolled and left for dead in South Texas</t>
  </si>
  <si>
    <t>The PowerSleds come to Fieldstown and lose one to the Bellcows</t>
  </si>
  <si>
    <t>No pain, but no gain</t>
  </si>
  <si>
    <t>Protecting a lead</t>
  </si>
  <si>
    <t>Gray Beard Division</t>
  </si>
  <si>
    <t>Doubs/GB</t>
  </si>
  <si>
    <t>OFF: BUF, LAR, MIN &amp; PHI</t>
  </si>
  <si>
    <t>OFF: KC &amp; LAC</t>
  </si>
  <si>
    <t>OFF: ARI &amp; CAR</t>
  </si>
  <si>
    <t>OFF: ATL, CHI, GB, IND, NO &amp; WAS</t>
  </si>
  <si>
    <t>OFF: CLE, DAL, DEN, NYG, PIT &amp; SF</t>
  </si>
  <si>
    <t>OFF: BAL, CIN, NE &amp; NYJ</t>
  </si>
  <si>
    <t>OFF: JAX, MIA, SEA &amp; TB</t>
  </si>
  <si>
    <t>Juggernauts (-2.5)</t>
  </si>
  <si>
    <t>Dogs (P)</t>
  </si>
  <si>
    <t>Sloth Monsters (-5.5)</t>
  </si>
  <si>
    <t>Bullets (-1.5)</t>
  </si>
  <si>
    <t>Murray/DEN</t>
  </si>
  <si>
    <t>Robison/JAX</t>
  </si>
  <si>
    <t>Hill/NO</t>
  </si>
  <si>
    <t>Seattle</t>
  </si>
  <si>
    <t>QB-Allen/BUF</t>
  </si>
  <si>
    <t xml:space="preserve"> MAY (-4.5) @ SM</t>
  </si>
  <si>
    <t xml:space="preserve"> DOG (-3.5) @ WIL</t>
  </si>
  <si>
    <t xml:space="preserve"> CHE (-2.5) @ ARM</t>
  </si>
  <si>
    <t xml:space="preserve"> PS (-1.5) @ JUG</t>
  </si>
  <si>
    <t xml:space="preserve"> GAM @ BAN (P)</t>
  </si>
  <si>
    <t xml:space="preserve"> GRE (-2.5) @ BEL</t>
  </si>
  <si>
    <t xml:space="preserve"> BUL (-1.5) @ BD</t>
  </si>
  <si>
    <t xml:space="preserve"> FRE @ BLZ (-3.5)</t>
  </si>
  <si>
    <t>Coleman/SF</t>
  </si>
  <si>
    <t>The Bellcows get to ring the Toilet Seat Team of the Week bell</t>
  </si>
  <si>
    <t>Western Hills gets annexed into the Magic City</t>
  </si>
  <si>
    <t>The Gambino Family pays off the Dreaded Schedule Maker</t>
  </si>
  <si>
    <t>The Freebirds get attacked at Black Creek by Shades Creek</t>
  </si>
  <si>
    <t>The Bandits had their chances, but fall hard at the Dolodome</t>
  </si>
  <si>
    <t>The Blue Deacons lose a close one on the blacktop at Mineral</t>
  </si>
  <si>
    <t>The PowerSleds use the WORM Hole to kick the Bandits down</t>
  </si>
  <si>
    <t>The Bullets get bombed on the banks of the Alabama River</t>
  </si>
  <si>
    <t>The G-Men BTOG to edge the Deacons at Mineral Springs</t>
  </si>
  <si>
    <t>DaBlitz uses an aerial attack to bomb the Bullets in the Black Belt</t>
  </si>
  <si>
    <t>The Mayors stay hot to skin the Cats at the Fair Park Metroplex</t>
  </si>
  <si>
    <t>The Texas Armada rolls past the Dogs on Five Mile Creek</t>
  </si>
  <si>
    <t>The Cheetahs out run the Juggernauts in the Lakeview District</t>
  </si>
  <si>
    <t>The Dogs hopes of an undefeated season go down in Week 5</t>
  </si>
  <si>
    <t>The Juggernauts win the highest point total team in a loss award</t>
  </si>
  <si>
    <t>The Legend of Shades Creek strikes again, this time at BCBP</t>
  </si>
  <si>
    <t>Status quo</t>
  </si>
  <si>
    <t>Cruise control</t>
  </si>
  <si>
    <t xml:space="preserve">Thielen/MIN  </t>
  </si>
  <si>
    <t>NY Giants</t>
  </si>
  <si>
    <t>LA Rams</t>
  </si>
  <si>
    <t>Mills/HOU</t>
  </si>
  <si>
    <t xml:space="preserve">Dogs (-3.5) </t>
  </si>
  <si>
    <t>Bandits (P)</t>
  </si>
  <si>
    <t>Blitz (-3.5)</t>
  </si>
  <si>
    <t>Badgley/DET</t>
  </si>
  <si>
    <t>Wright/KC</t>
  </si>
  <si>
    <t>Algeier/ATL</t>
  </si>
  <si>
    <t>The Legend of Shades Creek upsets the defending champs</t>
  </si>
  <si>
    <t>The Armadillos roll over the Cheetahs in Waxahachie, Texas</t>
  </si>
  <si>
    <t>The Cheethas win the "Highest Loser" award for the week</t>
  </si>
  <si>
    <t>The Juggernauts knotch another one on the lipstick case</t>
  </si>
  <si>
    <t>The Bandits shut down casino gambling on the Cahaba River</t>
  </si>
  <si>
    <t>The Bullets shoot out the one street light high upon Mt. High</t>
  </si>
  <si>
    <t>The Blue Deacons can't seem to process their weekly starters</t>
  </si>
  <si>
    <t>Fairfield has never faired well in Jugtown at Driver Stadium</t>
  </si>
  <si>
    <t>The Mayors hit their season low with 17 points in Weeks 3 &amp; 6</t>
  </si>
  <si>
    <t>Freebirds catch a break from the DSM to gut one out sideways</t>
  </si>
  <si>
    <t>The Wildcats get run out of their own neighborhood in this one</t>
  </si>
  <si>
    <t>DaBlitz seems to be running low on fuel again in Week 6</t>
  </si>
  <si>
    <t>The Gambino misread his tip sheet and it cost him dearly</t>
  </si>
  <si>
    <t>QB-Burrow/CIN</t>
  </si>
  <si>
    <t>The Dogs chase the Wildcats out of Glen Oaks Ball Park</t>
  </si>
  <si>
    <t>Bellcows lose El Dorado for 365 days in this bitter border rivalry</t>
  </si>
  <si>
    <t xml:space="preserve"> DOG (-4.5) @ FRE</t>
  </si>
  <si>
    <t xml:space="preserve"> CHE (-1.5) @ BUL</t>
  </si>
  <si>
    <t xml:space="preserve"> PS @ GRE (-2.5)</t>
  </si>
  <si>
    <t xml:space="preserve"> JUG @ BLZ (P)</t>
  </si>
  <si>
    <t xml:space="preserve"> BD @ SM (-2.5)</t>
  </si>
  <si>
    <t xml:space="preserve"> BAN @ ARM (-3.5)</t>
  </si>
  <si>
    <t xml:space="preserve"> GAM @ MAY (-4.5)</t>
  </si>
  <si>
    <t xml:space="preserve"> BEL (-1.5) @ WIL</t>
  </si>
  <si>
    <t>G-Men win the Battle For El Dorado (pronounced El Doraider)</t>
  </si>
  <si>
    <t>Creeping up</t>
  </si>
  <si>
    <t>Running scared</t>
  </si>
  <si>
    <t>Mostert/MIA</t>
  </si>
  <si>
    <t>Mack/SF</t>
  </si>
  <si>
    <t>Dogs (-4.5)</t>
  </si>
  <si>
    <t>Cheetahs (-1.5)</t>
  </si>
  <si>
    <t>Armadillos (-3.5)</t>
  </si>
  <si>
    <t>NY Jets</t>
  </si>
  <si>
    <t>Benjamin/ARI</t>
  </si>
  <si>
    <t>Anderson/ARI</t>
  </si>
  <si>
    <t>St.Brown/DET</t>
  </si>
  <si>
    <t>Samuels/SF</t>
  </si>
  <si>
    <t>Green Bay</t>
  </si>
  <si>
    <t>LA Chargers</t>
  </si>
  <si>
    <t xml:space="preserve"> ARM (-2.5) @ JUG</t>
  </si>
  <si>
    <t xml:space="preserve"> WIL @ BAN (-1.5)</t>
  </si>
  <si>
    <t xml:space="preserve"> SM (-3.5) @ BEL</t>
  </si>
  <si>
    <t xml:space="preserve"> BLZ (-2.5) @ BD</t>
  </si>
  <si>
    <t xml:space="preserve"> GRE (-1.5) @ GAM</t>
  </si>
  <si>
    <t xml:space="preserve"> BUL (-2.5) @ PS</t>
  </si>
  <si>
    <t xml:space="preserve"> FRE @ CHE (-4.5)</t>
  </si>
  <si>
    <t xml:space="preserve"> MAY (-2.5) @ DOG</t>
  </si>
  <si>
    <t>McCaffrey/SF</t>
  </si>
  <si>
    <t>RB-Walker/SEA</t>
  </si>
  <si>
    <t>Edwards/BAL</t>
  </si>
  <si>
    <t>Foreman/CAR</t>
  </si>
  <si>
    <t>Robinson/NYJ</t>
  </si>
  <si>
    <t>The Bomb Squad drops the big one on the Sleds at Lassiter Mtn.</t>
  </si>
  <si>
    <t>Cheetahs use their own speed package to race past the Bullets</t>
  </si>
  <si>
    <t>The Bandits ambush the Armadillos down in Waxachatchie</t>
  </si>
  <si>
    <t>The Armadillos have a beef with the Dreaded Schedule Maker</t>
  </si>
  <si>
    <t>The Juggernauts stay on a roll, this time in dear Ol' Tuscaloosa</t>
  </si>
  <si>
    <t>The Mayors pick up a big win and keep casinos out of town</t>
  </si>
  <si>
    <t>The Dogs get the best from the Freebirds and still win at BC</t>
  </si>
  <si>
    <t>The Legend of Shades Creek strikes again to maul the Deacons</t>
  </si>
  <si>
    <t>The PowerSleds get carpet bombed by the Bombadiers</t>
  </si>
  <si>
    <t>Bullets get boatraced by the "Cheetah Package" in Lowndesboro</t>
  </si>
  <si>
    <t>The Blue Deacons win the Toilet Seat Team of the Weak, again</t>
  </si>
  <si>
    <t>The Bellcows owe the Dreaded Schedule Maker a case of beer</t>
  </si>
  <si>
    <t>Closing in on the Wiz</t>
  </si>
  <si>
    <t>Scared? Say scared</t>
  </si>
  <si>
    <t>The Gamblers kicking woes continue as they drop another one</t>
  </si>
  <si>
    <t>DaBlitz gets beat at Kentuck Park by the resurgent Juggernauts</t>
  </si>
  <si>
    <t>Freebirds are happy with their output despite the loss at home</t>
  </si>
  <si>
    <t>The Wildcats lose this low scoring affair at Glen Oaks Park</t>
  </si>
  <si>
    <t>Carolina</t>
  </si>
  <si>
    <t>Armadillos (-2.5)</t>
  </si>
  <si>
    <t>Blitz (-2.5)</t>
  </si>
  <si>
    <t>Grenadiers (-1.5)</t>
  </si>
  <si>
    <t>Cheetahs (-4.5)</t>
  </si>
  <si>
    <t>Sloth Monsters (-3.5)</t>
  </si>
  <si>
    <t>Mayors (-2.5)</t>
  </si>
  <si>
    <t>RB-Pollard/DAL</t>
  </si>
  <si>
    <t>Nervous</t>
  </si>
  <si>
    <t>Confident</t>
  </si>
  <si>
    <t xml:space="preserve"> SM (-1.5) @ DOG</t>
  </si>
  <si>
    <t xml:space="preserve"> BD (-2.5) @ FRE</t>
  </si>
  <si>
    <t xml:space="preserve"> BLZ @ MAY (-3.5)</t>
  </si>
  <si>
    <t xml:space="preserve"> BEL @ BUL (-2.5)</t>
  </si>
  <si>
    <t xml:space="preserve"> BAN @ GRE (-3.5)</t>
  </si>
  <si>
    <t xml:space="preserve"> JUG @ GAM (P)</t>
  </si>
  <si>
    <t xml:space="preserve"> ARM (-2.5) @ PS</t>
  </si>
  <si>
    <t xml:space="preserve"> WIL @ CHE (-4.5)</t>
  </si>
  <si>
    <t>The Blue Deacons bounce back under the "blue moon" analogy</t>
  </si>
  <si>
    <t>The Sloth Monsters seem to always do well around Halloween</t>
  </si>
  <si>
    <t>The Gamblers could be tough now their kicking woes are solved</t>
  </si>
  <si>
    <t>The PowerSleds prove they are tough to beat at the Dolodome</t>
  </si>
  <si>
    <t>The "Cheetah Package" works again for another big vict'ry</t>
  </si>
  <si>
    <t xml:space="preserve">The Bomb Squad takes the BDFL cake two weeks in a row now </t>
  </si>
  <si>
    <t>The Bandits blow past the Wildcats out on Decatur Highway</t>
  </si>
  <si>
    <t>The Mayors go to Brookside and annex their nature trail</t>
  </si>
  <si>
    <t>The Bullets show some warning track power in Dolomite</t>
  </si>
  <si>
    <t>The Freebirds get boat raced on the lake at Lakeview Park</t>
  </si>
  <si>
    <t>Da Blitz get grinded up high atop Mt. High by the Deacons</t>
  </si>
  <si>
    <t>The Armadillos leave 20 points on the pine, but still win this one</t>
  </si>
  <si>
    <t>The Dogs get out negoiated by the Mayors over the nature trail</t>
  </si>
  <si>
    <t>The jug finally runs dry on the Juggernauts at Driver Stadium</t>
  </si>
  <si>
    <t>The Bellcows can't ring the bell and get knocked out early</t>
  </si>
  <si>
    <t>The Wildcats must be doing a lot of babysitting these days</t>
  </si>
  <si>
    <t>Edmonds/DEN</t>
  </si>
  <si>
    <t>Wilson/MIA</t>
  </si>
  <si>
    <t>Moss/IND</t>
  </si>
  <si>
    <t>Hockenson/MIN</t>
  </si>
  <si>
    <t>Toney/KC</t>
  </si>
  <si>
    <t>Indianapolis</t>
  </si>
  <si>
    <t>Cook/BUF</t>
  </si>
  <si>
    <t>Washington</t>
  </si>
  <si>
    <t>Jones/JAX</t>
  </si>
  <si>
    <t>Sloth Monsters(-1.5)</t>
  </si>
  <si>
    <t>Blue Deacons (-2.5)</t>
  </si>
  <si>
    <t>IL</t>
  </si>
  <si>
    <t>RB-Mixon/CIN</t>
  </si>
  <si>
    <t xml:space="preserve"> BD (-1.5) @ JUG</t>
  </si>
  <si>
    <t xml:space="preserve"> BEL @ BAN (-2.5)</t>
  </si>
  <si>
    <t xml:space="preserve"> GRE @ MAY (-1.5)</t>
  </si>
  <si>
    <t xml:space="preserve"> BUL (-3.5) @ FRE</t>
  </si>
  <si>
    <t xml:space="preserve"> CHE (-2.5) @ PS</t>
  </si>
  <si>
    <t xml:space="preserve"> DOG (-3.5) @ GAM</t>
  </si>
  <si>
    <t xml:space="preserve"> ARM @ BLZ (P)</t>
  </si>
  <si>
    <t xml:space="preserve"> WIL @ SM (-4.5)</t>
  </si>
  <si>
    <t>Dogs (v)</t>
  </si>
  <si>
    <t>Cheetahs get some Monday Night mojo to scratch the Wildcats</t>
  </si>
  <si>
    <t>Wildcats lose to the Cheetahs in the BDFL's Grand Paw Bowl</t>
  </si>
  <si>
    <t>Gamblers (P) (v)</t>
  </si>
  <si>
    <t>Freebirds get off the schneid to bring the Deacons back down</t>
  </si>
  <si>
    <t>Bandits rally late on Sunday afternoon to clip the Grenadiers</t>
  </si>
  <si>
    <t>Bullets take target practice against the Bellcows in the Black Belt</t>
  </si>
  <si>
    <t>Blitz bombs City Hall leaving the Mayors anxious for the week</t>
  </si>
  <si>
    <t>G-Men get attacked while taking showers and cleaning mess kits</t>
  </si>
  <si>
    <t>Sloths lose one in overtime in Brookside after taking a worm pill</t>
  </si>
  <si>
    <t>Dogs defend the Five Mile from the Legend of Shades Creek</t>
  </si>
  <si>
    <t>Nauts lose in overtime to the Gambino Crime Family in Biloxi</t>
  </si>
  <si>
    <t>Deacons go from Chump-to-Champ back to Champ-to-Chump</t>
  </si>
  <si>
    <t>Gamblers roll the dice in overtime to break the 'Nauts hearts</t>
  </si>
  <si>
    <t>Armadillos must have bought a spiral ham this week for the DSM</t>
  </si>
  <si>
    <t>Mayors showing some more chinks in the armour at City Hall</t>
  </si>
  <si>
    <t>PowerSleds lose power in this one at home at the Dolodome</t>
  </si>
  <si>
    <t>Bellcows get blistered in the behind by the Bullets in Benton</t>
  </si>
  <si>
    <t>The Wiz bounces back</t>
  </si>
  <si>
    <t>ELVO reading clippings</t>
  </si>
  <si>
    <t>Jefferson /MIN</t>
  </si>
  <si>
    <t>New Orleans</t>
  </si>
  <si>
    <t>Cleveland</t>
  </si>
  <si>
    <t xml:space="preserve">Grenadiers </t>
  </si>
  <si>
    <t>Bandits (-2.5)</t>
  </si>
  <si>
    <t>Dogs (-3.5)</t>
  </si>
  <si>
    <t>Sloth Monsters (-4.5)</t>
  </si>
  <si>
    <t>Kmet/CHI</t>
  </si>
  <si>
    <t>Wright/PIT</t>
  </si>
  <si>
    <t>QB-Fields/CHI</t>
  </si>
  <si>
    <t>Bandits take home the Toilet Seat Team of the Weak</t>
  </si>
  <si>
    <t>The Texas Armada catches a wave on MNF to win Top Gun</t>
  </si>
  <si>
    <t>The Mayors sand bag and then hood wink the Grenadiers</t>
  </si>
  <si>
    <t>DaBlitz keep it close until Monday Night Football madness hits</t>
  </si>
  <si>
    <t xml:space="preserve">The Dogs roll the dice and come up big at the Beau Rivage </t>
  </si>
  <si>
    <t>The Bellcows get up off the mat to KO Smokey and the Bandits</t>
  </si>
  <si>
    <t>Grenadiers don't have enough firepower to over take City Hall</t>
  </si>
  <si>
    <t>Bullets get blugeoned by the Freebirds in a bloody Brother Bowl</t>
  </si>
  <si>
    <t>This is like Jordan beating Gardendale, so party while it lasts</t>
  </si>
  <si>
    <t>Gambino leave 19 on the pine that could have been the difference</t>
  </si>
  <si>
    <t>Cheetahs win this one with the BDFL's "Sudden Death" tiebreaker</t>
  </si>
  <si>
    <t>The Sleds lose this one 2-3 using the #1 tiebreaker criteria in OT</t>
  </si>
  <si>
    <t>The Juggernauts get humbled at home by the Blue Deacons</t>
  </si>
  <si>
    <t>Not going away</t>
  </si>
  <si>
    <t>All knotted up</t>
  </si>
  <si>
    <t>The taste of vict'ry chicken..."Won't you fly high, Freebirds, yeah"</t>
  </si>
  <si>
    <t xml:space="preserve"> ARM @ GRE (P)</t>
  </si>
  <si>
    <t xml:space="preserve"> JUG @ BUL (-1.5)</t>
  </si>
  <si>
    <t xml:space="preserve"> BAN (-2.5) @ FRE (P)</t>
  </si>
  <si>
    <t xml:space="preserve"> BD @ DOG (-2.5)</t>
  </si>
  <si>
    <t xml:space="preserve"> BLZ @ CHE (-1.5)</t>
  </si>
  <si>
    <t xml:space="preserve"> SM (-2.5) @ PS</t>
  </si>
  <si>
    <t xml:space="preserve"> WIL @ GAM (-3.5)</t>
  </si>
  <si>
    <t xml:space="preserve"> BEL @ MAY (-4.5)</t>
  </si>
  <si>
    <t>The Sloth Monsters lose a close one to the Wildcats on MNF</t>
  </si>
  <si>
    <t>Wildcats pull out a big win on Monday Night Football (MNF)</t>
  </si>
  <si>
    <t>White/TB</t>
  </si>
  <si>
    <t>Keenum/BUF</t>
  </si>
  <si>
    <t>Grenadiers (P)</t>
  </si>
  <si>
    <t>Wolford/LAR</t>
  </si>
  <si>
    <t>Jones/CLE</t>
  </si>
  <si>
    <t>Harris/ PIT</t>
  </si>
  <si>
    <t>PK-Maher/DAL</t>
  </si>
  <si>
    <t>Palmer/LAC</t>
  </si>
  <si>
    <t xml:space="preserve"> WIL @ BD (-1.5)</t>
  </si>
  <si>
    <t xml:space="preserve"> SM (-2.5) @ JUG</t>
  </si>
  <si>
    <t xml:space="preserve"> GRE @ CHE (P)</t>
  </si>
  <si>
    <t xml:space="preserve"> BUL @ DOG (-2.5)</t>
  </si>
  <si>
    <t xml:space="preserve"> FRE @ GAM (P)</t>
  </si>
  <si>
    <t xml:space="preserve"> MAY (-3.5) @ PS</t>
  </si>
  <si>
    <t xml:space="preserve"> ARM (-2.5) @ BEL</t>
  </si>
  <si>
    <t xml:space="preserve"> BLZ (-1.5) @ BAN</t>
  </si>
  <si>
    <t>Hot week</t>
  </si>
  <si>
    <t>Weak week</t>
  </si>
  <si>
    <t>The Dogs are the top dog in Week 11 claiming the "Top Gun"</t>
  </si>
  <si>
    <t>Mayors keep piling on the points as the team to beat in the BDFL</t>
  </si>
  <si>
    <t>The 'Nauts outscore the Bullets in a battle on the Alabama</t>
  </si>
  <si>
    <t>The T-Top Bandits blister the Freebirds at Black Creek</t>
  </si>
  <si>
    <t>The Blue Deacons get bit in Brookside by the Dogs</t>
  </si>
  <si>
    <t>The Bellcows have a good week only to fall to the mighty Mayors</t>
  </si>
  <si>
    <t>The Cheetahs seem to always be on the right side of the DSM</t>
  </si>
  <si>
    <t>Bullets take it again from the DSM (Dreaded Schedule Maker)</t>
  </si>
  <si>
    <t>The Gamblers too benefit from the DSM this week</t>
  </si>
  <si>
    <t>The Armadillos pull out one late to humble the G-Men</t>
  </si>
  <si>
    <t>This is not be the "Two Out Ballclub" we thought they were</t>
  </si>
  <si>
    <t>You can put this one on the whole Grenadiers organization</t>
  </si>
  <si>
    <t>DaBlitz comes up short on the Southside at Lou's Pub</t>
  </si>
  <si>
    <t>The Wildcats can't seem to find a goof injury report out there</t>
  </si>
  <si>
    <t>The Legend of Shades Creek comes up short after further review</t>
  </si>
  <si>
    <t>After further review, the PowerSleds plow past the Slothsters</t>
  </si>
  <si>
    <t>McCoy/ARI</t>
  </si>
  <si>
    <t>Hines/BUF</t>
  </si>
  <si>
    <t>Etrz/ARI</t>
  </si>
  <si>
    <t>Gamblers (P)</t>
  </si>
  <si>
    <t>Cheetahs (P)</t>
  </si>
  <si>
    <t>Jones/KC</t>
  </si>
  <si>
    <t>RB-Jacobs/LV</t>
  </si>
  <si>
    <t>Aiming for the POTY</t>
  </si>
  <si>
    <t>Slip-sliding away</t>
  </si>
  <si>
    <t>The G-Men are free-falling out into nothing</t>
  </si>
  <si>
    <t xml:space="preserve"> MAY (-5.5) @ BUL</t>
  </si>
  <si>
    <t xml:space="preserve"> JUG (-1.5) @ BEL</t>
  </si>
  <si>
    <t xml:space="preserve"> BAN (-2.5) @ BD</t>
  </si>
  <si>
    <t xml:space="preserve"> FRE @ GRE (-3.5)</t>
  </si>
  <si>
    <t xml:space="preserve"> BLZ (-3.5) @ WIL</t>
  </si>
  <si>
    <t xml:space="preserve"> SM @ ARM (P)</t>
  </si>
  <si>
    <t xml:space="preserve"> CHE (-2.5) @ GAM</t>
  </si>
  <si>
    <t xml:space="preserve"> PS @ DOG (-1.5)</t>
  </si>
  <si>
    <t>WORM RULE ENDS</t>
  </si>
  <si>
    <t>The Mayors continue to "pump a lot of pain" into the BDFL</t>
  </si>
  <si>
    <t xml:space="preserve">The Cheetahs making some noise as they bungle in the jungle </t>
  </si>
  <si>
    <t>The Bandits are making "All The Right Moves" in recent weeks</t>
  </si>
  <si>
    <t>DaBlitz gets hammered by the Dreaded Schedule Maker (DSM)</t>
  </si>
  <si>
    <t>The Armadillos roll into East Fieldstown for an easy vict'ry</t>
  </si>
  <si>
    <t>The Freebirds stay semi-hot to defeat the Gambino in Biloxi</t>
  </si>
  <si>
    <t>The PowerSleds fall victim to the BDFL's political machine</t>
  </si>
  <si>
    <t>The Legend of Shades Creek takes down Nauts at Driver Stadium</t>
  </si>
  <si>
    <t>The Bellcows put up some resistance, but fall down nonetheless</t>
  </si>
  <si>
    <t>The Gambino Crime Family gets exposed at Hiller Park</t>
  </si>
  <si>
    <t>The Nauts lose a close one to the hands of the Sloth Monsters</t>
  </si>
  <si>
    <t>Bullets finally catch a break from the DSM, but it may be too late</t>
  </si>
  <si>
    <t>The Dogs will burn this game film like it never happened</t>
  </si>
  <si>
    <t>The Blue Deacons lose the Futility Bowl</t>
  </si>
  <si>
    <t>The Wildcats win the Futility Bowl</t>
  </si>
  <si>
    <t>New York Giants</t>
  </si>
  <si>
    <t>Mayors (-5.5)</t>
  </si>
  <si>
    <t>Cheetahs (-2.5)</t>
  </si>
  <si>
    <t>Dogs (-1.5)</t>
  </si>
  <si>
    <t xml:space="preserve"> BAN @ JUG (P)</t>
  </si>
  <si>
    <t xml:space="preserve"> GRE @ BUL (-2.5)</t>
  </si>
  <si>
    <t xml:space="preserve"> FRE @ MAY (-4.5)</t>
  </si>
  <si>
    <t xml:space="preserve"> DOG (-1.5) @ CHE</t>
  </si>
  <si>
    <t>GAM @ PS (P)</t>
  </si>
  <si>
    <t xml:space="preserve"> ARM (-3.5) @ WIL</t>
  </si>
  <si>
    <t xml:space="preserve"> SM @ BLZ (P)</t>
  </si>
  <si>
    <t xml:space="preserve"> BD (-2.5) @ BEL</t>
  </si>
  <si>
    <t>Dogs down the Sleds in Dogtown, sent them back thru Docena</t>
  </si>
  <si>
    <t>Nauts ring the Bellcows' proverbial bell at Cluster Springs</t>
  </si>
  <si>
    <t>Bullets upset the defending champs and are praying for amnesty</t>
  </si>
  <si>
    <t>Catching up</t>
  </si>
  <si>
    <t>Clutch is slipping</t>
  </si>
  <si>
    <t>Mayors fall victim to the Dreaded Schedule Maker (DSM)</t>
  </si>
  <si>
    <t>Deacons wreck the Bandits, show some promise in the process</t>
  </si>
  <si>
    <t>DaBlitz bombs Western Hills and could be an amnesty club</t>
  </si>
  <si>
    <t>Freebirds upset the Grenadiers in the last three minutes of MNF</t>
  </si>
  <si>
    <t>Cheetahs find a way to dance past the Real Dealers at the Beau</t>
  </si>
  <si>
    <t>Gamblers gets caught counting their money at the table</t>
  </si>
  <si>
    <t>Bellcows get their bell rung again to fall to 4-9 on the season</t>
  </si>
  <si>
    <t>The Russell Wilson pick doomed the G-Men on draft night</t>
  </si>
  <si>
    <t>Bandits get grounded up by the Deacons high atop Mt. High</t>
  </si>
  <si>
    <t>Sloths win a close one despite leaving 24 points on the pine</t>
  </si>
  <si>
    <t>The Texas Armada gets invaded by the Legend of Shades Creek</t>
  </si>
  <si>
    <t>Sleds gets mauled in Dogtown and have to take the long way back</t>
  </si>
  <si>
    <t>Wildcats come up on the short end of another one this season</t>
  </si>
  <si>
    <t>Juggernauts (P)</t>
  </si>
  <si>
    <t>PowerSleds (P)</t>
  </si>
  <si>
    <t>Mayfield/LAR</t>
  </si>
  <si>
    <t>Houston</t>
  </si>
  <si>
    <t>LA</t>
  </si>
  <si>
    <t xml:space="preserve"> JUG @ GRE (-1.5)</t>
  </si>
  <si>
    <t xml:space="preserve"> BUL (-2.5) @ BAN</t>
  </si>
  <si>
    <t xml:space="preserve"> FRE (-3.5) @ BEL</t>
  </si>
  <si>
    <t xml:space="preserve"> MAY (-4.5) @ BD</t>
  </si>
  <si>
    <t xml:space="preserve"> DOG (-1.5) @ BLZ</t>
  </si>
  <si>
    <t xml:space="preserve"> PS (-3.5) @ WIL</t>
  </si>
  <si>
    <t xml:space="preserve"> CHE (-2.5) @ SM</t>
  </si>
  <si>
    <t xml:space="preserve"> GAM @ ARM (-4.5)</t>
  </si>
  <si>
    <t>WR-Hill/MIA</t>
  </si>
  <si>
    <t>TAPs</t>
  </si>
  <si>
    <t>Nice rebound</t>
  </si>
  <si>
    <t>Needs a rally</t>
  </si>
  <si>
    <t>Dicker/LAC</t>
  </si>
  <si>
    <t>Neanderthals</t>
  </si>
  <si>
    <t>Engram/JAX</t>
  </si>
  <si>
    <t>Njoka/CLE</t>
  </si>
  <si>
    <t>Knight/NYJ</t>
  </si>
  <si>
    <t>McKinnon/KC</t>
  </si>
  <si>
    <t>Z.Jones/JAX</t>
  </si>
  <si>
    <t>The Cheetahs streak past the Dogs at Avondale Park</t>
  </si>
  <si>
    <t>The Bellcows ring the necks of the Blount Co. Blue Deacons</t>
  </si>
  <si>
    <t>Magic City's political machine is clicking on all cylinders</t>
  </si>
  <si>
    <t>The Wildcats finally get off the schneid to post a healthy week</t>
  </si>
  <si>
    <t>DaBlitz ambushes the Legend of Shades Creek on Lakeshore</t>
  </si>
  <si>
    <t>The Deacons get processed every time they come to Fieldstown</t>
  </si>
  <si>
    <t>The Dogs get exposed at the home of the old Birmingham Zoo</t>
  </si>
  <si>
    <t>The Sleds catch a break from the Dreaded Schedule Maker</t>
  </si>
  <si>
    <t>The 'Dillos gets rolled up like shag carpet at Western Hills</t>
  </si>
  <si>
    <t>The 'Nauts better the Bandits in the Battle of Gardendale proper</t>
  </si>
  <si>
    <t>Bandits lose a close one and are in a "must win" situation now</t>
  </si>
  <si>
    <t>The Freebirds play dead like pigeons on the steps of City Hall</t>
  </si>
  <si>
    <t>The Gambino gets killed playing "blood &amp; guts" in Fairfield</t>
  </si>
  <si>
    <t>The Sloths Monsters are doing a nice job of not peaking too soon</t>
  </si>
  <si>
    <t>The G-Men suffered as many concussions as points scored</t>
  </si>
  <si>
    <t>The Bullets assassinate the Grenadiers in a Black Belt coup</t>
  </si>
  <si>
    <t>Freebirds (-3.5)</t>
  </si>
  <si>
    <t>PowerSleds (-3.5)</t>
  </si>
  <si>
    <t>Purdy/SF</t>
  </si>
  <si>
    <t>PK-McLaughlin/IND</t>
  </si>
  <si>
    <t>Birmingham</t>
  </si>
  <si>
    <t>LAST WEEK OF THE REG. SEASON</t>
  </si>
  <si>
    <t>#</t>
  </si>
  <si>
    <t>Johnson/NO</t>
  </si>
  <si>
    <t>Closing in on the POTY</t>
  </si>
  <si>
    <t>Losing more ground</t>
  </si>
  <si>
    <t>The Mean Machine is building momentum towards the Big Mullet</t>
  </si>
  <si>
    <t xml:space="preserve">The Cheetahs are vying for a record-tying fifth BDFL title </t>
  </si>
  <si>
    <t xml:space="preserve">The 'Nauts could be very dangerous in the 2022 BDCS </t>
  </si>
  <si>
    <t>The Texas Armada will be seeking their first BDFL championship</t>
  </si>
  <si>
    <t xml:space="preserve">The Troop Train got derailed and never got back on track </t>
  </si>
  <si>
    <t>The defending champs are the team to beat again in the BDCS</t>
  </si>
  <si>
    <t>The Bullets knock the Bandits out of the BDCS and gain amnesty</t>
  </si>
  <si>
    <t>The Legend of Shades Creek could be stalking the 2022 BDCS</t>
  </si>
  <si>
    <t>The Bellcows end the regular season on a high note</t>
  </si>
  <si>
    <t>The Blue Deacons must hit all the hot spots on the west side</t>
  </si>
  <si>
    <t>The Bandits see their BDCS hopes go up in smoke in Week 15</t>
  </si>
  <si>
    <t>This just wasn't the year for the Gambino and the Dixie Mafia</t>
  </si>
  <si>
    <t>Freebirds were cursed with the first overall pick in the BDFL Draft</t>
  </si>
  <si>
    <t>Wildcats get steamrolled by the Sleds at Glen Oaks Park</t>
  </si>
  <si>
    <t>NED @ MAY (-7.5)</t>
  </si>
  <si>
    <t>BUL @ CHE (-5.5)</t>
  </si>
  <si>
    <t>SM @ DOG (-3.5)</t>
  </si>
  <si>
    <t>JUG @ ARM (-2.5)</t>
  </si>
  <si>
    <t>WIL @ GRE (-6.5)</t>
  </si>
  <si>
    <t>GAM @ BAN (-4.5)</t>
  </si>
  <si>
    <t>FRE @ BD (P)</t>
  </si>
  <si>
    <t>BEL @ PS (-1.5)</t>
  </si>
  <si>
    <t>The Dogs head into the BDCS looking for their second BDFL title</t>
  </si>
  <si>
    <t>DaBlitz loses a close one and falls short of amnesty in TAPs</t>
  </si>
  <si>
    <t>2022 Post-Seasobn Seedings</t>
  </si>
  <si>
    <t>Salamanders</t>
  </si>
  <si>
    <t>Huntley/BAL</t>
  </si>
  <si>
    <t>Toronto</t>
  </si>
  <si>
    <t>Osborn/MIN</t>
  </si>
  <si>
    <t>Jackson/IND</t>
  </si>
  <si>
    <t>Mayors (-7.5)</t>
  </si>
  <si>
    <t>Cheetahs (-5.5)</t>
  </si>
  <si>
    <t>Grenadiers (-6.5)</t>
  </si>
  <si>
    <t>Bandits (-4.5)</t>
  </si>
  <si>
    <t>New Record</t>
  </si>
  <si>
    <t>BYE</t>
  </si>
  <si>
    <t xml:space="preserve">Green Bay </t>
  </si>
  <si>
    <t>Blackshear/CAR</t>
  </si>
  <si>
    <t>194.209.25.134</t>
  </si>
  <si>
    <t>194.209.25.138</t>
  </si>
  <si>
    <t>75.138.12.29</t>
  </si>
  <si>
    <t>PK-Gay/LAR</t>
  </si>
  <si>
    <t>The 'Nauts avenge an earlier defeat to blast the 'Dillos in Texas</t>
  </si>
  <si>
    <t>The Mayors veto the Neanderthals to keep order in the BDCS</t>
  </si>
  <si>
    <t>Da Blitz had a bye in the BMS, but put on a show regardless</t>
  </si>
  <si>
    <t>The Sloth Monsters got some magic on MNF to slay the Dogs</t>
  </si>
  <si>
    <t>The "Amnesty 2022" recipients upset the Cheetahs in the BDCS</t>
  </si>
  <si>
    <t>The Cheetahs put up a gallant effort, but were shot in the end</t>
  </si>
  <si>
    <t>The Gamblers put up the most points in the BMS games in W16</t>
  </si>
  <si>
    <t>The Bellcows showing some life as well in the BMS 1st round</t>
  </si>
  <si>
    <t>The Dogs get mauled on MNF by the Legend of Shades Creek</t>
  </si>
  <si>
    <t>The Wildcats stay alive in the 2022 Big Mullet Series</t>
  </si>
  <si>
    <t>The Armadillos get upset back home in the Lonestar State</t>
  </si>
  <si>
    <t>The one-armed Bandits get pulled down by the Dixie Mafia</t>
  </si>
  <si>
    <t>The Neds gathered enough points in the BDCS to be respectable</t>
  </si>
  <si>
    <t>With this lowly effort, the Blue Deacons get shown the door</t>
  </si>
  <si>
    <t>The Grenadiers get upset in the BMS to add injury to insult</t>
  </si>
  <si>
    <t>The Freebirds win this Battle of Futility in West Blount County</t>
  </si>
  <si>
    <t>The PowerSleds get doubled up and over at the Dolodome</t>
  </si>
  <si>
    <t>Too close for comfort</t>
  </si>
  <si>
    <t>POTY now up for grabs</t>
  </si>
  <si>
    <t>BUL @ MAY (-5.5)</t>
  </si>
  <si>
    <t>SM @ JUG (-1.5)</t>
  </si>
  <si>
    <t>NED @ CHE (-6.5)</t>
  </si>
  <si>
    <t>ARM @ DOG (-2.5)</t>
  </si>
  <si>
    <t>GAM @ BEL (P)</t>
  </si>
  <si>
    <t>WIL @ BLZ (-6.5)</t>
  </si>
  <si>
    <t>PS @ BAN (-1.5)</t>
  </si>
  <si>
    <t>FRE @ GRE (-2.5)</t>
  </si>
  <si>
    <t>BD out of the BMS</t>
  </si>
  <si>
    <t xml:space="preserve">W1-Slobber Knocker  </t>
  </si>
  <si>
    <t xml:space="preserve">W2-Divide &amp; Conquer   </t>
  </si>
  <si>
    <t xml:space="preserve">W3-Rock Lobster   </t>
  </si>
  <si>
    <t xml:space="preserve">W4-The Woodshed   </t>
  </si>
  <si>
    <t>W5-The Legend Lives</t>
  </si>
  <si>
    <t xml:space="preserve">W6-True Grit   </t>
  </si>
  <si>
    <t xml:space="preserve">W7-Quagmired   </t>
  </si>
  <si>
    <t xml:space="preserve">W8-Cataclysmic   </t>
  </si>
  <si>
    <t xml:space="preserve">W9-West Side Story   </t>
  </si>
  <si>
    <t xml:space="preserve">W10-Resurgence   </t>
  </si>
  <si>
    <t xml:space="preserve">W11-Wiggle Worms   </t>
  </si>
  <si>
    <t xml:space="preserve">W12-Slinging Lead   </t>
  </si>
  <si>
    <t xml:space="preserve">W13-Pluck &amp; Grit   </t>
  </si>
  <si>
    <t xml:space="preserve">W14-Beast Mode   </t>
  </si>
  <si>
    <t xml:space="preserve">W15-Shock &amp; Aw   </t>
  </si>
  <si>
    <t xml:space="preserve">W16-Blue Bayou   </t>
  </si>
  <si>
    <t>W17-Aw Shucks</t>
  </si>
  <si>
    <t>W1-Pronounced</t>
  </si>
  <si>
    <t>W2-Twilight Zone</t>
  </si>
  <si>
    <t>W3-Dog Days</t>
  </si>
  <si>
    <t>W4-Waxahachie</t>
  </si>
  <si>
    <t>W5-Silver Wings</t>
  </si>
  <si>
    <t>W6-High Life</t>
  </si>
  <si>
    <t>W7-Under Dogs</t>
  </si>
  <si>
    <t>W8-More Bellcow</t>
  </si>
  <si>
    <t>W9-Blitzkrieg Bop</t>
  </si>
  <si>
    <t>W10-Bad To The Bone</t>
  </si>
  <si>
    <t>W11-The Jugular</t>
  </si>
  <si>
    <t>W12-Goose Alley</t>
  </si>
  <si>
    <t>W13-Sweetness</t>
  </si>
  <si>
    <t>W14-Iron Clad</t>
  </si>
  <si>
    <t>W15-Barn Burner</t>
  </si>
  <si>
    <t>W16-Donnybrook</t>
  </si>
  <si>
    <t>W17-Domination</t>
  </si>
  <si>
    <t>TheBDFL.com Headlines</t>
  </si>
  <si>
    <t>The Big Daddy (2018)</t>
  </si>
  <si>
    <t>The Big Daddy (2019)</t>
  </si>
  <si>
    <t>The Big Daddy (2020)</t>
  </si>
  <si>
    <t>The Big Daddy (2021)</t>
  </si>
  <si>
    <t>Working Headlines</t>
  </si>
  <si>
    <t>The Big Daddy (2022)</t>
  </si>
  <si>
    <t>W1-Kraken Skulls</t>
  </si>
  <si>
    <t>W2-The Bell Tolls</t>
  </si>
  <si>
    <t>W3-Thunderstruck</t>
  </si>
  <si>
    <t>W4-Lightin’ It Up</t>
  </si>
  <si>
    <t>W5-Two-Dollar Pistol</t>
  </si>
  <si>
    <t>W6-Hollywood Hills</t>
  </si>
  <si>
    <t>W7-Mr. Bojangles</t>
  </si>
  <si>
    <t>W8-Sweet Home</t>
  </si>
  <si>
    <t>W9-Rebel Yell</t>
  </si>
  <si>
    <t>W10-Harborcoat</t>
  </si>
  <si>
    <t>W11-Backyard Brawl</t>
  </si>
  <si>
    <t>W12-The Dixie Mafia</t>
  </si>
  <si>
    <t>W13-El Dorado</t>
  </si>
  <si>
    <t>W14-Power Up</t>
  </si>
  <si>
    <t>W15-Ballroom Blitz</t>
  </si>
  <si>
    <t>W16-Power Drive</t>
  </si>
  <si>
    <t>W17-Horse Power</t>
  </si>
  <si>
    <t>W1-Wild Night</t>
  </si>
  <si>
    <t>W2-Lightning Crashes</t>
  </si>
  <si>
    <t>W3-Redemption</t>
  </si>
  <si>
    <t>W4-Relentlessness</t>
  </si>
  <si>
    <t>W5-Alakazam!</t>
  </si>
  <si>
    <t>W6-Gritz Blitzed</t>
  </si>
  <si>
    <t>W7-Wild Card</t>
  </si>
  <si>
    <t>W8-Shazam!</t>
  </si>
  <si>
    <t>W9-Head Games</t>
  </si>
  <si>
    <t>W10-Texas Showdown</t>
  </si>
  <si>
    <t>W11-Boom Shakalaka</t>
  </si>
  <si>
    <t>W12-Tubthumping</t>
  </si>
  <si>
    <t>W13-Crane Kicked</t>
  </si>
  <si>
    <t>W14-Ramblin’ Gamblin’</t>
  </si>
  <si>
    <t>W15-Soylent Green</t>
  </si>
  <si>
    <t>W16-Blue &amp; Gray</t>
  </si>
  <si>
    <t>W17-Stayin’ Alive</t>
  </si>
  <si>
    <t>W18-Hoodoo Voodoo</t>
  </si>
  <si>
    <t>W1-Vict’ry Bell</t>
  </si>
  <si>
    <t xml:space="preserve">W2-Hocus Pocus </t>
  </si>
  <si>
    <t>W3-Beaches of Biloxi</t>
  </si>
  <si>
    <t>W4-Magnificent</t>
  </si>
  <si>
    <t>W5-Aerial Assault</t>
  </si>
  <si>
    <t>W7-Cheetah Package</t>
  </si>
  <si>
    <t>W8-Blue Moon</t>
  </si>
  <si>
    <t>W9-Wild Wild Life</t>
  </si>
  <si>
    <t>W10-Remembrance</t>
  </si>
  <si>
    <t>W11-Waterdogs</t>
  </si>
  <si>
    <t>W12-Pumping Pain</t>
  </si>
  <si>
    <t>W13-Dogtown</t>
  </si>
  <si>
    <t>W14-Lickety Split</t>
  </si>
  <si>
    <t>W15-Justified</t>
  </si>
  <si>
    <t>W16-Vengeance</t>
  </si>
  <si>
    <t>Katy Bar the Door-written 2019</t>
  </si>
  <si>
    <t>Countin’ Chickens-written 2020 or 2021</t>
  </si>
  <si>
    <t>Midnight Blue-written 2020</t>
  </si>
  <si>
    <t>Bomb Squad-planned 2022</t>
  </si>
  <si>
    <t>Death Knell-written 2022</t>
  </si>
  <si>
    <t>Hooper City-written 2020</t>
  </si>
  <si>
    <t>Gambino Family-written 2022</t>
  </si>
  <si>
    <t>Prodigious</t>
  </si>
  <si>
    <t>Buzz Saw</t>
  </si>
  <si>
    <t>Green Stamped</t>
  </si>
  <si>
    <t>Herd Mentality</t>
  </si>
  <si>
    <t>Giddy Up</t>
  </si>
  <si>
    <t>Snot Locker</t>
  </si>
  <si>
    <t>Cod Lock</t>
  </si>
  <si>
    <t>White Lightning</t>
  </si>
  <si>
    <t>Snag Lightning</t>
  </si>
  <si>
    <t>Running Amok</t>
  </si>
  <si>
    <t>Nip it in the bud</t>
  </si>
  <si>
    <t>Darkhorse</t>
  </si>
  <si>
    <t>Shinola</t>
  </si>
  <si>
    <t>Dixieland Delight</t>
  </si>
  <si>
    <t>Pity Sakes</t>
  </si>
  <si>
    <t>Goo Baby</t>
  </si>
  <si>
    <t>Tide &amp; Tiger</t>
  </si>
  <si>
    <t>Higher Love</t>
  </si>
  <si>
    <t>On The Dark Side</t>
  </si>
  <si>
    <t>Studley Whiplash</t>
  </si>
  <si>
    <t>Johnny Cockstud</t>
  </si>
  <si>
    <t>The Quakers</t>
  </si>
  <si>
    <t>Jew Hollow</t>
  </si>
  <si>
    <t>Guntown</t>
  </si>
  <si>
    <t>Resiliency</t>
  </si>
  <si>
    <t>Pain Cave</t>
  </si>
  <si>
    <t>Didley Squat</t>
  </si>
  <si>
    <t>Slipshucked</t>
  </si>
  <si>
    <t>Deliverance</t>
  </si>
  <si>
    <t>Abracadabra</t>
  </si>
  <si>
    <t>Lolly Gagging</t>
  </si>
  <si>
    <t>Bamboozled</t>
  </si>
  <si>
    <t>Kit and Caboodle</t>
  </si>
  <si>
    <t>Wham Bam</t>
  </si>
  <si>
    <t>Toppin’ A Grade</t>
  </si>
  <si>
    <t>Mansy Pansy</t>
  </si>
  <si>
    <t>Nuthin’ Fancy</t>
  </si>
  <si>
    <t>The Big Daddy (2023)</t>
  </si>
  <si>
    <t>The Big Daddy (2024)</t>
  </si>
  <si>
    <t>Mexico City</t>
  </si>
  <si>
    <t>Shudak/TEN</t>
  </si>
  <si>
    <t>Kelley/LAC</t>
  </si>
  <si>
    <t>Samuel/WAS</t>
  </si>
  <si>
    <t>Gallup/DAL</t>
  </si>
  <si>
    <t>Sturgeons</t>
  </si>
  <si>
    <t>Cheetahs (-6.5)</t>
  </si>
  <si>
    <t>Blitz (-6.5)</t>
  </si>
  <si>
    <t>Bellcows (P)</t>
  </si>
  <si>
    <t>Salamanders (-1.5)</t>
  </si>
  <si>
    <t>BDFL Exhibition Game</t>
  </si>
  <si>
    <t>The Exhibition Bowl</t>
  </si>
  <si>
    <t>Pitman/IND</t>
  </si>
  <si>
    <t>W1-</t>
  </si>
  <si>
    <t>W2-</t>
  </si>
  <si>
    <t>W3-</t>
  </si>
  <si>
    <t>W17-</t>
  </si>
  <si>
    <t>W4-</t>
  </si>
  <si>
    <t>W5-</t>
  </si>
  <si>
    <t>W6-Leather &amp; Laces</t>
  </si>
  <si>
    <t>W6-</t>
  </si>
  <si>
    <t>W7-</t>
  </si>
  <si>
    <t>W8-</t>
  </si>
  <si>
    <t>W18-</t>
  </si>
  <si>
    <t>W16-</t>
  </si>
  <si>
    <t>W9-</t>
  </si>
  <si>
    <t>W10-</t>
  </si>
  <si>
    <t>W11-</t>
  </si>
  <si>
    <t>W12-</t>
  </si>
  <si>
    <t>W13-</t>
  </si>
  <si>
    <t>W14-</t>
  </si>
  <si>
    <t>W15-</t>
  </si>
  <si>
    <t>Benjamin/NO</t>
  </si>
  <si>
    <t>Wright/DET</t>
  </si>
  <si>
    <t>Stidham/LV</t>
  </si>
  <si>
    <t>Mason/SF</t>
  </si>
  <si>
    <t>W17-The Legend</t>
  </si>
  <si>
    <t>RB-Ekeler/LAC</t>
  </si>
  <si>
    <t>Dec. 2022 - 1,449 uniques (all-time record)</t>
  </si>
  <si>
    <t xml:space="preserve">Dec. 2021 - 1,117 uniques </t>
  </si>
  <si>
    <t>Coming down to W18</t>
  </si>
  <si>
    <t>Hot POTY race is…</t>
  </si>
  <si>
    <t>The Gamblers win big and are at home for the Big Mullet</t>
  </si>
  <si>
    <t>DaBlitz is sending a message to the Amnesty 2023 committee</t>
  </si>
  <si>
    <t>The Legend of Shades Creek keeps on growing</t>
  </si>
  <si>
    <t>The Dogs bounce back in the BDCS to naw up the Armos</t>
  </si>
  <si>
    <t>Mayors win to advance to their 2nd straight Big Daddy Bowl</t>
  </si>
  <si>
    <t>The G-Men finally put it all back together in Week 17</t>
  </si>
  <si>
    <t>The Wildcats put up a good fight, but lose nonetheless</t>
  </si>
  <si>
    <t>The Armos get caught in a flood trying to cross the Five Mile</t>
  </si>
  <si>
    <t xml:space="preserve">The 'Nauts get mauled by the Legend of Shades Creek </t>
  </si>
  <si>
    <t>The Neds do what others couldn't by beating the Cheetahs</t>
  </si>
  <si>
    <t>The Bandits roll over the Sleds down in Cahaba County</t>
  </si>
  <si>
    <t>The Bellcows got their bell rung by the Gambino Crime Family</t>
  </si>
  <si>
    <t>The Freebirds got what was coming to them from the G-Men</t>
  </si>
  <si>
    <t>The Mean Machine ran out of gas and lost a tire in this one</t>
  </si>
  <si>
    <t>The Blues win their exhibition after being booted from the BMS</t>
  </si>
  <si>
    <t xml:space="preserve">The Cheetahs get beat by a bunch of primitive players </t>
  </si>
  <si>
    <t xml:space="preserve">The Amnesty 2023 committee has egg on their faces </t>
  </si>
  <si>
    <t>The Salamaders put on a good show in Blount County</t>
  </si>
  <si>
    <t>SM @ MAY (-4.5)</t>
  </si>
  <si>
    <t>BUL @ JUG (-3.5)</t>
  </si>
  <si>
    <t>NED @ DOG (-5.5)</t>
  </si>
  <si>
    <t>ARM @ CHE (-2.5)</t>
  </si>
  <si>
    <t>GAM @ BLZ (-3.5)</t>
  </si>
  <si>
    <t>WIL @ BEL (-2.5)</t>
  </si>
  <si>
    <t>BAN @ GRE (-1.5)</t>
  </si>
  <si>
    <t>FRE @ PS (P)</t>
  </si>
  <si>
    <t>Juggernauts (-3.5)</t>
  </si>
  <si>
    <t>Bellcows (-2.5)</t>
  </si>
  <si>
    <t>Dogs (-5.5)</t>
  </si>
  <si>
    <t>Week 1 2023 Season</t>
  </si>
  <si>
    <t>2023 Pony Draft Order</t>
  </si>
  <si>
    <t xml:space="preserve">Gamblers </t>
  </si>
  <si>
    <t>Blue Deacons proved their might by winning a pair of exhibitions</t>
  </si>
  <si>
    <t>Gamblers leave 24 points on the pine, but still win the Big Mullet</t>
  </si>
  <si>
    <t>yds</t>
  </si>
  <si>
    <t>Freebirds defeat the PowerSleds with the third overtime criteria</t>
  </si>
  <si>
    <t>Grenadiers left to play the "what if" game in the off-season</t>
  </si>
  <si>
    <t>PowerSleds lose in overtime to end the season on a down note</t>
  </si>
  <si>
    <t>Not a bad showing in the post-season by the 2-1 Neanderthals</t>
  </si>
  <si>
    <t>Armadillos save some face to finally win one in the BDCS</t>
  </si>
  <si>
    <t>Wildcats win a couple in the BMS to build momentum for 2023</t>
  </si>
  <si>
    <t>Bandits lose a close one in the BMS's Dirty Sock Bowl</t>
  </si>
  <si>
    <t>DaBlitz fall short in the proverbial "Bryce Young Sweepstakes"</t>
  </si>
  <si>
    <t>Bellcows get their bell rung in the BMS's Lower Feeder Bowl</t>
  </si>
  <si>
    <t>Sloths were leading Big Daddy Bowl XXI 14-12 going into MNF</t>
  </si>
  <si>
    <t xml:space="preserve">Nauts finish off the Bullets virtually killing the BDFL's amnesty deal </t>
  </si>
  <si>
    <t>Bullets embarrass the league by dropping two games in the BDCS</t>
  </si>
  <si>
    <t>Cheetahs had a great regular season, but a horrid post-season</t>
  </si>
  <si>
    <t>One replacement team may need to be the max in a BDFL season</t>
  </si>
  <si>
    <t>Dogs need to re-group after this post-season debacle</t>
  </si>
  <si>
    <t>ELVO wins the POTY</t>
  </si>
  <si>
    <t>The Wiz made it close</t>
  </si>
  <si>
    <t>In the works already</t>
  </si>
  <si>
    <t>Freebirds (v)</t>
  </si>
  <si>
    <t>Mojo Risin'</t>
  </si>
  <si>
    <t>Stem to Stern</t>
  </si>
  <si>
    <t>W18-The Prestige</t>
  </si>
  <si>
    <t>Majors get some "Sunday Night Mojo" to win a 2nd straight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</si>
</sst>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4"/>
      <name val="Arial"/>
      <family val="2"/>
    </font>
    <font>
      <sz val="9"/>
      <color indexed="62"/>
      <name val="Arial"/>
      <family val="2"/>
    </font>
    <font>
      <sz val="10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3366FF"/>
      <name val="Arial"/>
      <family val="2"/>
    </font>
    <font>
      <b/>
      <sz val="9"/>
      <color rgb="FFCC0000"/>
      <name val="Arial"/>
      <family val="2"/>
    </font>
    <font>
      <sz val="12"/>
      <color rgb="FFFF0000"/>
      <name val="Arial"/>
      <family val="2"/>
    </font>
    <font>
      <sz val="10"/>
      <color rgb="FFFF9933"/>
      <name val="Arial"/>
      <family val="2"/>
    </font>
    <font>
      <b/>
      <sz val="14"/>
      <color rgb="FFCC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DDDDDD"/>
      <name val="Arial"/>
      <family val="2"/>
    </font>
    <font>
      <sz val="9"/>
      <color rgb="FFDDDDDD"/>
      <name val="Arial"/>
      <family val="2"/>
    </font>
    <font>
      <b/>
      <sz val="9"/>
      <color rgb="FFFFFFFF"/>
      <name val="Arial"/>
      <family val="2"/>
    </font>
    <font>
      <b/>
      <sz val="9"/>
      <color rgb="FFFF9933"/>
      <name val="Arial"/>
      <family val="2"/>
    </font>
    <font>
      <sz val="8.5"/>
      <color theme="1"/>
      <name val="Arial"/>
      <family val="2"/>
    </font>
    <font>
      <b/>
      <sz val="12"/>
      <color rgb="FFCC0000"/>
      <name val="Arial"/>
      <family val="2"/>
    </font>
    <font>
      <b/>
      <sz val="9"/>
      <color rgb="FF00B0F0"/>
      <name val="Arial"/>
      <family val="2"/>
    </font>
    <font>
      <b/>
      <sz val="9"/>
      <color rgb="FF0099FF"/>
      <name val="Arial"/>
      <family val="2"/>
    </font>
    <font>
      <sz val="9"/>
      <color rgb="FF0099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6"/>
      <name val="Arial"/>
      <family val="2"/>
    </font>
    <font>
      <b/>
      <sz val="9"/>
      <color rgb="FF006699"/>
      <name val="Arial"/>
      <family val="2"/>
    </font>
    <font>
      <b/>
      <sz val="9"/>
      <color rgb="FF009999"/>
      <name val="Arial"/>
      <family val="2"/>
    </font>
    <font>
      <sz val="9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CC9900"/>
      <name val="Arial"/>
      <family val="2"/>
    </font>
    <font>
      <b/>
      <sz val="9"/>
      <color rgb="FFC00000"/>
      <name val="Arial"/>
      <family val="2"/>
    </font>
    <font>
      <sz val="9"/>
      <color rgb="FF008000"/>
      <name val="Arial"/>
      <family val="2"/>
    </font>
    <font>
      <sz val="10"/>
      <name val="Tahoma"/>
      <family val="2"/>
    </font>
    <font>
      <sz val="11"/>
      <name val="Arial"/>
      <family val="2"/>
    </font>
    <font>
      <sz val="11"/>
      <name val="Tahoma"/>
      <family val="2"/>
    </font>
    <font>
      <sz val="11"/>
      <name val="Verdana"/>
      <family val="2"/>
    </font>
    <font>
      <sz val="10"/>
      <color rgb="FF000000"/>
      <name val="Arial"/>
      <family val="2"/>
    </font>
    <font>
      <sz val="9"/>
      <color rgb="FF0000FF"/>
      <name val="Arial"/>
      <family val="2"/>
    </font>
    <font>
      <sz val="9"/>
      <color rgb="FF009999"/>
      <name val="Arial"/>
      <family val="2"/>
    </font>
    <font>
      <sz val="10"/>
      <color rgb="FF009999"/>
      <name val="Arial"/>
      <family val="2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sz val="10"/>
      <color rgb="FF666699"/>
      <name val="Arial"/>
      <family val="2"/>
    </font>
    <font>
      <b/>
      <sz val="9"/>
      <color rgb="FFECC784"/>
      <name val="Arial"/>
      <family val="2"/>
    </font>
    <font>
      <sz val="10"/>
      <color rgb="FF263E68"/>
      <name val="Open Sans"/>
      <family val="2"/>
    </font>
    <font>
      <sz val="9"/>
      <color rgb="FF00B0F0"/>
      <name val="Arial"/>
      <family val="2"/>
    </font>
    <font>
      <sz val="9"/>
      <color rgb="FF333399"/>
      <name val="Arial"/>
      <family val="2"/>
    </font>
    <font>
      <sz val="9"/>
      <color rgb="FF006600"/>
      <name val="Arial"/>
      <family val="2"/>
    </font>
    <font>
      <sz val="9"/>
      <color theme="3" tint="0.39997558519241921"/>
      <name val="Arial"/>
      <family val="2"/>
    </font>
    <font>
      <sz val="9"/>
      <color rgb="FF0070C0"/>
      <name val="Arial"/>
      <family val="2"/>
    </font>
    <font>
      <sz val="9"/>
      <color theme="3"/>
      <name val="Arial"/>
      <family val="2"/>
    </font>
    <font>
      <sz val="9"/>
      <color theme="1" tint="0.499984740745262"/>
      <name val="Arial"/>
      <family val="2"/>
    </font>
    <font>
      <sz val="10"/>
      <color rgb="FFFF0000"/>
      <name val="Verdana"/>
      <family val="2"/>
    </font>
    <font>
      <sz val="9"/>
      <color rgb="FFCC66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20064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004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0C0D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6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50" fillId="0" borderId="0"/>
  </cellStyleXfs>
  <cellXfs count="59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4" fillId="0" borderId="0" xfId="0" applyFont="1">
      <alignment vertical="center"/>
    </xf>
    <xf numFmtId="0" fontId="15" fillId="0" borderId="0" xfId="0" applyFont="1" applyAlignment="1">
      <alignment wrapText="1"/>
    </xf>
    <xf numFmtId="0" fontId="1" fillId="0" borderId="0" xfId="2"/>
    <xf numFmtId="0" fontId="7" fillId="0" borderId="0" xfId="2" applyFont="1"/>
    <xf numFmtId="0" fontId="8" fillId="0" borderId="0" xfId="2" applyFont="1"/>
    <xf numFmtId="0" fontId="16" fillId="0" borderId="0" xfId="2" applyFont="1"/>
    <xf numFmtId="0" fontId="16" fillId="0" borderId="0" xfId="2" applyFont="1" applyAlignment="1">
      <alignment horizontal="right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right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4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31" fillId="0" borderId="3" xfId="0" applyFont="1" applyBorder="1" applyAlignment="1">
      <alignment horizontal="center" vertical="top"/>
    </xf>
    <xf numFmtId="0" fontId="27" fillId="0" borderId="4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right" vertical="center"/>
    </xf>
    <xf numFmtId="0" fontId="27" fillId="2" borderId="5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6" fillId="3" borderId="6" xfId="0" applyFont="1" applyFill="1" applyBorder="1" applyAlignment="1">
      <alignment horizontal="right" vertical="center"/>
    </xf>
    <xf numFmtId="0" fontId="27" fillId="3" borderId="7" xfId="0" applyFont="1" applyFill="1" applyBorder="1">
      <alignment vertical="center"/>
    </xf>
    <xf numFmtId="0" fontId="30" fillId="0" borderId="6" xfId="0" applyFont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27" fillId="0" borderId="6" xfId="0" applyFont="1" applyBorder="1">
      <alignment vertical="center"/>
    </xf>
    <xf numFmtId="0" fontId="52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0" fillId="0" borderId="10" xfId="0" applyFont="1" applyBorder="1" applyAlignment="1">
      <alignment horizontal="center" vertical="center"/>
    </xf>
    <xf numFmtId="0" fontId="27" fillId="0" borderId="9" xfId="0" applyFont="1" applyBorder="1">
      <alignment vertical="center"/>
    </xf>
    <xf numFmtId="0" fontId="39" fillId="0" borderId="0" xfId="0" applyFont="1">
      <alignment vertical="center"/>
    </xf>
    <xf numFmtId="0" fontId="27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0" fillId="0" borderId="11" xfId="0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6" fillId="3" borderId="1" xfId="0" applyFont="1" applyFill="1" applyBorder="1">
      <alignment vertical="center"/>
    </xf>
    <xf numFmtId="0" fontId="36" fillId="3" borderId="2" xfId="0" applyFont="1" applyFill="1" applyBorder="1">
      <alignment vertical="center"/>
    </xf>
    <xf numFmtId="0" fontId="36" fillId="3" borderId="12" xfId="0" applyFont="1" applyFill="1" applyBorder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30" fillId="0" borderId="9" xfId="0" applyFont="1" applyBorder="1">
      <alignment vertical="center"/>
    </xf>
    <xf numFmtId="0" fontId="27" fillId="0" borderId="5" xfId="0" quotePrefix="1" applyFont="1" applyBorder="1" applyAlignment="1">
      <alignment horizontal="center" vertical="center"/>
    </xf>
    <xf numFmtId="0" fontId="41" fillId="3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8" fillId="0" borderId="12" xfId="0" applyFont="1" applyBorder="1">
      <alignment vertical="center"/>
    </xf>
    <xf numFmtId="0" fontId="38" fillId="0" borderId="2" xfId="0" applyFont="1" applyBorder="1">
      <alignment vertical="center"/>
    </xf>
    <xf numFmtId="0" fontId="38" fillId="0" borderId="3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3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32" fillId="0" borderId="0" xfId="0" applyFont="1">
      <alignment vertical="center"/>
    </xf>
    <xf numFmtId="0" fontId="32" fillId="0" borderId="0" xfId="0" applyFont="1" applyAlignment="1">
      <alignment vertical="top" wrapText="1"/>
    </xf>
    <xf numFmtId="0" fontId="30" fillId="0" borderId="0" xfId="2" applyFont="1"/>
    <xf numFmtId="0" fontId="27" fillId="0" borderId="0" xfId="2" applyFont="1"/>
    <xf numFmtId="0" fontId="27" fillId="0" borderId="0" xfId="2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2" fillId="0" borderId="1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2" fillId="0" borderId="0" xfId="2" applyFont="1"/>
    <xf numFmtId="0" fontId="27" fillId="0" borderId="0" xfId="3" applyFont="1"/>
    <xf numFmtId="0" fontId="32" fillId="0" borderId="0" xfId="3" applyFont="1" applyAlignment="1">
      <alignment vertical="top"/>
    </xf>
    <xf numFmtId="0" fontId="27" fillId="4" borderId="0" xfId="3" applyFont="1" applyFill="1"/>
    <xf numFmtId="0" fontId="34" fillId="4" borderId="0" xfId="3" applyFont="1" applyFill="1"/>
    <xf numFmtId="0" fontId="32" fillId="6" borderId="0" xfId="3" applyFont="1" applyFill="1"/>
    <xf numFmtId="0" fontId="36" fillId="6" borderId="0" xfId="3" applyFont="1" applyFill="1"/>
    <xf numFmtId="0" fontId="36" fillId="6" borderId="0" xfId="3" applyFont="1" applyFill="1" applyAlignment="1">
      <alignment horizontal="right"/>
    </xf>
    <xf numFmtId="0" fontId="45" fillId="5" borderId="0" xfId="3" applyFont="1" applyFill="1"/>
    <xf numFmtId="0" fontId="45" fillId="5" borderId="0" xfId="3" applyFont="1" applyFill="1" applyAlignment="1">
      <alignment horizontal="right"/>
    </xf>
    <xf numFmtId="0" fontId="58" fillId="4" borderId="0" xfId="3" applyFont="1" applyFill="1"/>
    <xf numFmtId="0" fontId="58" fillId="4" borderId="0" xfId="3" applyFont="1" applyFill="1" applyAlignment="1">
      <alignment horizontal="right"/>
    </xf>
    <xf numFmtId="0" fontId="59" fillId="0" borderId="0" xfId="0" applyFont="1">
      <alignment vertical="center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60" fillId="0" borderId="0" xfId="2" applyFont="1"/>
    <xf numFmtId="0" fontId="55" fillId="7" borderId="0" xfId="3" applyFont="1" applyFill="1"/>
    <xf numFmtId="0" fontId="62" fillId="7" borderId="0" xfId="3" applyFont="1" applyFill="1"/>
    <xf numFmtId="0" fontId="62" fillId="7" borderId="0" xfId="3" applyFont="1" applyFill="1" applyAlignment="1">
      <alignment horizontal="right"/>
    </xf>
    <xf numFmtId="0" fontId="44" fillId="8" borderId="0" xfId="3" applyFont="1" applyFill="1"/>
    <xf numFmtId="0" fontId="64" fillId="8" borderId="0" xfId="3" applyFont="1" applyFill="1"/>
    <xf numFmtId="0" fontId="45" fillId="8" borderId="0" xfId="3" applyFont="1" applyFill="1"/>
    <xf numFmtId="0" fontId="64" fillId="8" borderId="0" xfId="3" applyFont="1" applyFill="1" applyAlignment="1">
      <alignment horizontal="right"/>
    </xf>
    <xf numFmtId="0" fontId="36" fillId="9" borderId="0" xfId="3" applyFont="1" applyFill="1"/>
    <xf numFmtId="0" fontId="36" fillId="9" borderId="0" xfId="3" applyFont="1" applyFill="1" applyAlignment="1">
      <alignment horizontal="right"/>
    </xf>
    <xf numFmtId="0" fontId="41" fillId="9" borderId="0" xfId="3" applyFont="1" applyFill="1"/>
    <xf numFmtId="0" fontId="65" fillId="10" borderId="0" xfId="3" applyFont="1" applyFill="1"/>
    <xf numFmtId="0" fontId="65" fillId="10" borderId="0" xfId="3" applyFont="1" applyFill="1" applyAlignment="1">
      <alignment horizontal="right"/>
    </xf>
    <xf numFmtId="0" fontId="66" fillId="10" borderId="0" xfId="3" applyFont="1" applyFill="1"/>
    <xf numFmtId="0" fontId="67" fillId="11" borderId="0" xfId="3" applyFont="1" applyFill="1"/>
    <xf numFmtId="0" fontId="67" fillId="11" borderId="0" xfId="3" applyFont="1" applyFill="1" applyAlignment="1">
      <alignment horizontal="right"/>
    </xf>
    <xf numFmtId="0" fontId="68" fillId="11" borderId="0" xfId="3" applyFont="1" applyFill="1"/>
    <xf numFmtId="0" fontId="63" fillId="12" borderId="0" xfId="3" applyFont="1" applyFill="1"/>
    <xf numFmtId="0" fontId="62" fillId="12" borderId="0" xfId="3" applyFont="1" applyFill="1"/>
    <xf numFmtId="0" fontId="38" fillId="14" borderId="0" xfId="3" applyFont="1" applyFill="1"/>
    <xf numFmtId="0" fontId="62" fillId="14" borderId="0" xfId="3" applyFont="1" applyFill="1" applyAlignment="1">
      <alignment horizontal="right"/>
    </xf>
    <xf numFmtId="0" fontId="34" fillId="14" borderId="0" xfId="3" applyFont="1" applyFill="1"/>
    <xf numFmtId="0" fontId="71" fillId="14" borderId="0" xfId="3" applyFont="1" applyFill="1"/>
    <xf numFmtId="0" fontId="32" fillId="15" borderId="0" xfId="3" applyFont="1" applyFill="1"/>
    <xf numFmtId="0" fontId="72" fillId="15" borderId="0" xfId="3" applyFont="1" applyFill="1"/>
    <xf numFmtId="0" fontId="30" fillId="15" borderId="0" xfId="3" applyFont="1" applyFill="1"/>
    <xf numFmtId="0" fontId="72" fillId="15" borderId="0" xfId="3" applyFont="1" applyFill="1" applyAlignment="1">
      <alignment horizontal="right"/>
    </xf>
    <xf numFmtId="0" fontId="73" fillId="0" borderId="0" xfId="0" applyFont="1" applyAlignment="1">
      <alignment horizontal="center" vertical="center" wrapText="1"/>
    </xf>
    <xf numFmtId="0" fontId="55" fillId="0" borderId="6" xfId="0" applyFont="1" applyBorder="1">
      <alignment vertical="center"/>
    </xf>
    <xf numFmtId="0" fontId="52" fillId="0" borderId="0" xfId="0" applyFont="1">
      <alignment vertical="center"/>
    </xf>
    <xf numFmtId="0" fontId="55" fillId="0" borderId="11" xfId="0" applyFont="1" applyBorder="1">
      <alignment vertical="center"/>
    </xf>
    <xf numFmtId="0" fontId="52" fillId="0" borderId="0" xfId="0" applyFont="1" applyAlignment="1">
      <alignment horizontal="left" vertical="center"/>
    </xf>
    <xf numFmtId="0" fontId="27" fillId="0" borderId="11" xfId="0" applyFont="1" applyBorder="1">
      <alignment vertical="center"/>
    </xf>
    <xf numFmtId="0" fontId="75" fillId="0" borderId="12" xfId="0" applyFont="1" applyBorder="1">
      <alignment vertical="center"/>
    </xf>
    <xf numFmtId="0" fontId="75" fillId="0" borderId="2" xfId="0" applyFont="1" applyBorder="1">
      <alignment vertical="center"/>
    </xf>
    <xf numFmtId="0" fontId="75" fillId="0" borderId="3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top"/>
    </xf>
    <xf numFmtId="0" fontId="53" fillId="0" borderId="0" xfId="0" applyFont="1">
      <alignment vertical="center"/>
    </xf>
    <xf numFmtId="0" fontId="40" fillId="0" borderId="0" xfId="0" applyFont="1">
      <alignment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77" fillId="0" borderId="0" xfId="0" applyFont="1">
      <alignment vertical="center"/>
    </xf>
    <xf numFmtId="0" fontId="76" fillId="0" borderId="0" xfId="0" applyFont="1">
      <alignment vertical="center"/>
    </xf>
    <xf numFmtId="0" fontId="76" fillId="0" borderId="6" xfId="0" applyFont="1" applyBorder="1">
      <alignment vertical="center"/>
    </xf>
    <xf numFmtId="0" fontId="0" fillId="0" borderId="10" xfId="0" applyBorder="1">
      <alignment vertical="center"/>
    </xf>
    <xf numFmtId="0" fontId="1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30" fillId="0" borderId="0" xfId="0" applyFont="1" applyAlignment="1">
      <alignment horizontal="center" vertical="center" wrapText="1"/>
    </xf>
    <xf numFmtId="0" fontId="7" fillId="16" borderId="0" xfId="0" applyFont="1" applyFill="1" applyAlignment="1">
      <alignment horizontal="left" vertical="center"/>
    </xf>
    <xf numFmtId="0" fontId="79" fillId="0" borderId="0" xfId="0" applyFont="1" applyAlignment="1">
      <alignment horizontal="center"/>
    </xf>
    <xf numFmtId="0" fontId="78" fillId="17" borderId="0" xfId="0" applyFont="1" applyFill="1" applyAlignment="1">
      <alignment horizontal="left" vertical="center"/>
    </xf>
    <xf numFmtId="0" fontId="79" fillId="11" borderId="0" xfId="0" applyFont="1" applyFill="1" applyAlignment="1">
      <alignment horizontal="center" vertical="center"/>
    </xf>
    <xf numFmtId="0" fontId="79" fillId="10" borderId="0" xfId="0" applyFont="1" applyFill="1" applyAlignment="1">
      <alignment horizontal="center" vertical="center"/>
    </xf>
    <xf numFmtId="0" fontId="78" fillId="18" borderId="0" xfId="0" applyFont="1" applyFill="1" applyAlignment="1">
      <alignment horizontal="left" vertical="center"/>
    </xf>
    <xf numFmtId="0" fontId="7" fillId="16" borderId="0" xfId="0" applyFont="1" applyFill="1" applyAlignment="1">
      <alignment horizontal="center" vertical="center"/>
    </xf>
    <xf numFmtId="0" fontId="79" fillId="18" borderId="0" xfId="0" applyFont="1" applyFill="1" applyAlignment="1">
      <alignment horizontal="right" vertical="center"/>
    </xf>
    <xf numFmtId="0" fontId="78" fillId="18" borderId="0" xfId="0" applyFont="1" applyFill="1" applyAlignment="1">
      <alignment horizontal="center" vertical="center"/>
    </xf>
    <xf numFmtId="0" fontId="79" fillId="17" borderId="0" xfId="0" applyFont="1" applyFill="1" applyAlignment="1">
      <alignment horizontal="center" vertical="center"/>
    </xf>
    <xf numFmtId="0" fontId="78" fillId="17" borderId="0" xfId="0" applyFont="1" applyFill="1" applyAlignment="1">
      <alignment horizontal="center" vertical="center"/>
    </xf>
    <xf numFmtId="0" fontId="78" fillId="11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8" fillId="11" borderId="0" xfId="0" applyFont="1" applyFill="1" applyAlignment="1">
      <alignment horizontal="center" vertical="center"/>
    </xf>
    <xf numFmtId="0" fontId="78" fillId="10" borderId="0" xfId="0" applyFont="1" applyFill="1" applyAlignment="1">
      <alignment horizontal="left" vertical="center"/>
    </xf>
    <xf numFmtId="0" fontId="78" fillId="1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8" fillId="10" borderId="0" xfId="0" applyFont="1" applyFill="1" applyAlignment="1" applyProtection="1">
      <alignment horizontal="left" vertical="center"/>
      <protection locked="0"/>
    </xf>
    <xf numFmtId="0" fontId="76" fillId="0" borderId="9" xfId="0" applyFont="1" applyBorder="1">
      <alignment vertical="center"/>
    </xf>
    <xf numFmtId="0" fontId="77" fillId="0" borderId="9" xfId="0" applyFont="1" applyBorder="1">
      <alignment vertical="center"/>
    </xf>
    <xf numFmtId="0" fontId="27" fillId="0" borderId="9" xfId="0" applyFont="1" applyBorder="1" applyAlignment="1">
      <alignment horizontal="left" vertical="center"/>
    </xf>
    <xf numFmtId="0" fontId="79" fillId="0" borderId="0" xfId="0" applyFo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8" fillId="18" borderId="0" xfId="0" applyFont="1" applyFill="1" applyAlignment="1" applyProtection="1">
      <alignment horizontal="left" vertical="center"/>
      <protection locked="0"/>
    </xf>
    <xf numFmtId="0" fontId="27" fillId="19" borderId="0" xfId="3" applyFont="1" applyFill="1"/>
    <xf numFmtId="0" fontId="67" fillId="19" borderId="0" xfId="3" applyFont="1" applyFill="1" applyAlignment="1">
      <alignment horizontal="left"/>
    </xf>
    <xf numFmtId="0" fontId="67" fillId="19" borderId="0" xfId="3" applyFont="1" applyFill="1"/>
    <xf numFmtId="0" fontId="67" fillId="19" borderId="0" xfId="3" applyFont="1" applyFill="1" applyAlignment="1">
      <alignment horizontal="right"/>
    </xf>
    <xf numFmtId="0" fontId="30" fillId="20" borderId="1" xfId="3" applyFont="1" applyFill="1" applyBorder="1"/>
    <xf numFmtId="0" fontId="30" fillId="20" borderId="12" xfId="3" applyFont="1" applyFill="1" applyBorder="1" applyAlignment="1">
      <alignment horizontal="right"/>
    </xf>
    <xf numFmtId="0" fontId="27" fillId="20" borderId="1" xfId="3" applyFont="1" applyFill="1" applyBorder="1"/>
    <xf numFmtId="0" fontId="30" fillId="20" borderId="12" xfId="3" applyFont="1" applyFill="1" applyBorder="1"/>
    <xf numFmtId="0" fontId="27" fillId="21" borderId="0" xfId="3" applyFont="1" applyFill="1"/>
    <xf numFmtId="0" fontId="46" fillId="21" borderId="0" xfId="3" applyFont="1" applyFill="1"/>
    <xf numFmtId="0" fontId="47" fillId="21" borderId="0" xfId="3" applyFont="1" applyFill="1"/>
    <xf numFmtId="0" fontId="57" fillId="21" borderId="0" xfId="3" applyFont="1" applyFill="1" applyAlignment="1">
      <alignment horizontal="right"/>
    </xf>
    <xf numFmtId="0" fontId="78" fillId="22" borderId="0" xfId="0" applyFont="1" applyFill="1" applyAlignment="1" applyProtection="1">
      <alignment horizontal="left" vertical="center"/>
      <protection locked="0"/>
    </xf>
    <xf numFmtId="0" fontId="0" fillId="0" borderId="15" xfId="0" applyBorder="1">
      <alignment vertical="center"/>
    </xf>
    <xf numFmtId="0" fontId="78" fillId="18" borderId="16" xfId="0" applyFont="1" applyFill="1" applyBorder="1" applyAlignment="1">
      <alignment horizontal="center" vertical="center"/>
    </xf>
    <xf numFmtId="0" fontId="78" fillId="18" borderId="16" xfId="0" applyFont="1" applyFill="1" applyBorder="1" applyAlignment="1" applyProtection="1">
      <alignment horizontal="center" vertical="center"/>
      <protection locked="0"/>
    </xf>
    <xf numFmtId="0" fontId="78" fillId="11" borderId="0" xfId="0" applyFont="1" applyFill="1" applyAlignment="1" applyProtection="1">
      <alignment horizontal="left" vertical="center"/>
      <protection locked="0"/>
    </xf>
    <xf numFmtId="0" fontId="78" fillId="11" borderId="16" xfId="0" applyFont="1" applyFill="1" applyBorder="1" applyAlignment="1">
      <alignment horizontal="center" vertical="center"/>
    </xf>
    <xf numFmtId="0" fontId="78" fillId="11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center" wrapText="1"/>
    </xf>
    <xf numFmtId="0" fontId="84" fillId="0" borderId="0" xfId="0" applyFont="1">
      <alignment vertical="center"/>
    </xf>
    <xf numFmtId="0" fontId="63" fillId="0" borderId="0" xfId="0" applyFont="1" applyAlignment="1">
      <alignment vertical="center" wrapText="1"/>
    </xf>
    <xf numFmtId="0" fontId="63" fillId="0" borderId="0" xfId="0" applyFont="1">
      <alignment vertical="center"/>
    </xf>
    <xf numFmtId="0" fontId="52" fillId="0" borderId="6" xfId="0" applyFont="1" applyBorder="1">
      <alignment vertical="center"/>
    </xf>
    <xf numFmtId="0" fontId="68" fillId="0" borderId="6" xfId="0" applyFont="1" applyBorder="1">
      <alignment vertical="center"/>
    </xf>
    <xf numFmtId="0" fontId="68" fillId="0" borderId="0" xfId="0" applyFont="1">
      <alignment vertical="center"/>
    </xf>
    <xf numFmtId="0" fontId="68" fillId="0" borderId="11" xfId="0" applyFont="1" applyBorder="1">
      <alignment vertical="center"/>
    </xf>
    <xf numFmtId="0" fontId="55" fillId="0" borderId="9" xfId="0" applyFont="1" applyBorder="1">
      <alignment vertical="center"/>
    </xf>
    <xf numFmtId="0" fontId="52" fillId="0" borderId="13" xfId="0" applyFont="1" applyBorder="1">
      <alignment vertical="center"/>
    </xf>
    <xf numFmtId="0" fontId="87" fillId="12" borderId="0" xfId="3" applyFont="1" applyFill="1" applyAlignment="1">
      <alignment horizontal="right"/>
    </xf>
    <xf numFmtId="0" fontId="87" fillId="12" borderId="0" xfId="3" applyFont="1" applyFill="1"/>
    <xf numFmtId="0" fontId="89" fillId="0" borderId="3" xfId="0" applyFont="1" applyBorder="1" applyAlignment="1">
      <alignment horizontal="center" vertical="top"/>
    </xf>
    <xf numFmtId="0" fontId="32" fillId="0" borderId="3" xfId="3" applyFont="1" applyBorder="1" applyAlignment="1">
      <alignment vertical="top"/>
    </xf>
    <xf numFmtId="0" fontId="69" fillId="13" borderId="0" xfId="3" applyFont="1" applyFill="1"/>
    <xf numFmtId="0" fontId="76" fillId="0" borderId="8" xfId="0" applyFont="1" applyBorder="1" applyAlignment="1">
      <alignment horizontal="center" vertical="center"/>
    </xf>
    <xf numFmtId="0" fontId="76" fillId="0" borderId="9" xfId="0" applyFont="1" applyBorder="1" applyAlignment="1">
      <alignment horizontal="center" vertical="center"/>
    </xf>
    <xf numFmtId="0" fontId="77" fillId="0" borderId="9" xfId="0" applyFont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0" fontId="76" fillId="0" borderId="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2" fontId="84" fillId="0" borderId="0" xfId="0" applyNumberFormat="1" applyFont="1">
      <alignment vertical="center"/>
    </xf>
    <xf numFmtId="0" fontId="27" fillId="0" borderId="1" xfId="0" applyFont="1" applyBorder="1">
      <alignment vertical="center"/>
    </xf>
    <xf numFmtId="0" fontId="27" fillId="0" borderId="2" xfId="0" applyFont="1" applyBorder="1">
      <alignment vertical="center"/>
    </xf>
    <xf numFmtId="0" fontId="76" fillId="0" borderId="11" xfId="0" applyFont="1" applyBorder="1" applyAlignment="1">
      <alignment horizontal="center" vertical="center"/>
    </xf>
    <xf numFmtId="0" fontId="90" fillId="0" borderId="0" xfId="0" applyFont="1" applyAlignment="1">
      <alignment horizontal="center" vertical="top" wrapText="1"/>
    </xf>
    <xf numFmtId="0" fontId="91" fillId="0" borderId="0" xfId="0" applyFont="1">
      <alignment vertical="center"/>
    </xf>
    <xf numFmtId="0" fontId="92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 wrapText="1"/>
    </xf>
    <xf numFmtId="0" fontId="93" fillId="0" borderId="0" xfId="0" applyFont="1" applyAlignment="1">
      <alignment horizontal="left" vertical="center" wrapText="1"/>
    </xf>
    <xf numFmtId="0" fontId="93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9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6" fillId="3" borderId="8" xfId="0" applyFont="1" applyFill="1" applyBorder="1">
      <alignment vertical="center"/>
    </xf>
    <xf numFmtId="0" fontId="36" fillId="3" borderId="6" xfId="0" applyFont="1" applyFill="1" applyBorder="1">
      <alignment vertical="center"/>
    </xf>
    <xf numFmtId="0" fontId="95" fillId="0" borderId="3" xfId="0" applyFont="1" applyBorder="1" applyAlignment="1">
      <alignment horizontal="center" vertical="top"/>
    </xf>
    <xf numFmtId="0" fontId="67" fillId="0" borderId="9" xfId="0" applyFont="1" applyBorder="1" applyAlignment="1">
      <alignment vertical="center" textRotation="255"/>
    </xf>
    <xf numFmtId="0" fontId="67" fillId="0" borderId="0" xfId="0" applyFont="1" applyAlignment="1">
      <alignment vertical="center" textRotation="255"/>
    </xf>
    <xf numFmtId="0" fontId="41" fillId="3" borderId="7" xfId="0" applyFont="1" applyFill="1" applyBorder="1">
      <alignment vertical="center"/>
    </xf>
    <xf numFmtId="0" fontId="82" fillId="0" borderId="6" xfId="0" applyFont="1" applyBorder="1">
      <alignment vertical="center"/>
    </xf>
    <xf numFmtId="0" fontId="82" fillId="0" borderId="6" xfId="0" applyFont="1" applyBorder="1" applyAlignment="1">
      <alignment horizontal="center" vertical="center"/>
    </xf>
    <xf numFmtId="0" fontId="96" fillId="0" borderId="6" xfId="0" applyFont="1" applyBorder="1">
      <alignment vertical="center"/>
    </xf>
    <xf numFmtId="0" fontId="82" fillId="0" borderId="7" xfId="0" applyFont="1" applyBorder="1" applyAlignment="1">
      <alignment horizontal="center" vertical="center"/>
    </xf>
    <xf numFmtId="0" fontId="82" fillId="0" borderId="0" xfId="0" applyFont="1">
      <alignment vertical="center"/>
    </xf>
    <xf numFmtId="0" fontId="82" fillId="0" borderId="0" xfId="0" applyFont="1" applyAlignment="1">
      <alignment horizontal="center" vertical="center"/>
    </xf>
    <xf numFmtId="0" fontId="96" fillId="0" borderId="0" xfId="0" applyFont="1">
      <alignment vertical="center"/>
    </xf>
    <xf numFmtId="0" fontId="82" fillId="0" borderId="10" xfId="0" applyFont="1" applyBorder="1" applyAlignment="1">
      <alignment horizontal="center" vertical="center"/>
    </xf>
    <xf numFmtId="0" fontId="97" fillId="0" borderId="0" xfId="0" applyFont="1">
      <alignment vertical="center"/>
    </xf>
    <xf numFmtId="0" fontId="97" fillId="0" borderId="10" xfId="0" applyFont="1" applyBorder="1">
      <alignment vertical="center"/>
    </xf>
    <xf numFmtId="0" fontId="82" fillId="0" borderId="11" xfId="0" applyFont="1" applyBorder="1">
      <alignment vertical="center"/>
    </xf>
    <xf numFmtId="0" fontId="82" fillId="0" borderId="11" xfId="0" applyFont="1" applyBorder="1" applyAlignment="1">
      <alignment horizontal="center" vertical="center"/>
    </xf>
    <xf numFmtId="0" fontId="96" fillId="0" borderId="11" xfId="0" applyFont="1" applyBorder="1">
      <alignment vertical="center"/>
    </xf>
    <xf numFmtId="0" fontId="82" fillId="0" borderId="5" xfId="0" applyFont="1" applyBorder="1" applyAlignment="1">
      <alignment horizontal="center" vertical="center"/>
    </xf>
    <xf numFmtId="0" fontId="36" fillId="24" borderId="6" xfId="0" applyFont="1" applyFill="1" applyBorder="1">
      <alignment vertical="center"/>
    </xf>
    <xf numFmtId="0" fontId="36" fillId="24" borderId="6" xfId="0" applyFont="1" applyFill="1" applyBorder="1" applyAlignment="1">
      <alignment horizontal="right" vertical="center"/>
    </xf>
    <xf numFmtId="0" fontId="27" fillId="24" borderId="7" xfId="0" applyFont="1" applyFill="1" applyBorder="1">
      <alignment vertical="center"/>
    </xf>
    <xf numFmtId="0" fontId="98" fillId="0" borderId="6" xfId="0" applyFont="1" applyBorder="1">
      <alignment vertical="center"/>
    </xf>
    <xf numFmtId="0" fontId="98" fillId="0" borderId="6" xfId="0" applyFont="1" applyBorder="1" applyAlignment="1">
      <alignment horizontal="center" vertical="center"/>
    </xf>
    <xf numFmtId="0" fontId="99" fillId="0" borderId="6" xfId="0" applyFont="1" applyBorder="1">
      <alignment vertical="center"/>
    </xf>
    <xf numFmtId="0" fontId="98" fillId="0" borderId="0" xfId="0" applyFont="1">
      <alignment vertical="center"/>
    </xf>
    <xf numFmtId="0" fontId="98" fillId="0" borderId="0" xfId="0" applyFont="1" applyAlignment="1">
      <alignment horizontal="center" vertical="center"/>
    </xf>
    <xf numFmtId="0" fontId="100" fillId="0" borderId="0" xfId="0" applyFont="1">
      <alignment vertical="center"/>
    </xf>
    <xf numFmtId="0" fontId="99" fillId="0" borderId="0" xfId="0" applyFont="1">
      <alignment vertical="center"/>
    </xf>
    <xf numFmtId="0" fontId="98" fillId="0" borderId="11" xfId="0" applyFont="1" applyBorder="1">
      <alignment vertical="center"/>
    </xf>
    <xf numFmtId="0" fontId="98" fillId="0" borderId="11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9" fillId="0" borderId="9" xfId="0" applyFont="1" applyBorder="1" applyAlignment="1">
      <alignment horizontal="center" vertical="center"/>
    </xf>
    <xf numFmtId="0" fontId="96" fillId="0" borderId="3" xfId="0" applyFont="1" applyBorder="1" applyAlignment="1">
      <alignment horizontal="center" vertical="top"/>
    </xf>
    <xf numFmtId="0" fontId="68" fillId="0" borderId="3" xfId="0" applyFont="1" applyBorder="1">
      <alignment vertical="center"/>
    </xf>
    <xf numFmtId="0" fontId="27" fillId="0" borderId="7" xfId="0" applyFont="1" applyBorder="1" applyAlignment="1">
      <alignment horizontal="center" vertical="center"/>
    </xf>
    <xf numFmtId="0" fontId="85" fillId="0" borderId="0" xfId="0" applyFont="1">
      <alignment vertical="center"/>
    </xf>
    <xf numFmtId="0" fontId="0" fillId="25" borderId="0" xfId="0" applyFill="1">
      <alignment vertical="center"/>
    </xf>
    <xf numFmtId="0" fontId="1" fillId="25" borderId="0" xfId="0" applyFont="1" applyFill="1">
      <alignment vertical="center"/>
    </xf>
    <xf numFmtId="0" fontId="36" fillId="3" borderId="5" xfId="0" applyFont="1" applyFill="1" applyBorder="1">
      <alignment vertical="center"/>
    </xf>
    <xf numFmtId="0" fontId="27" fillId="0" borderId="9" xfId="0" applyFont="1" applyBorder="1" applyAlignment="1">
      <alignment horizontal="center" vertical="center"/>
    </xf>
    <xf numFmtId="0" fontId="36" fillId="3" borderId="7" xfId="0" applyFont="1" applyFill="1" applyBorder="1">
      <alignment vertical="center"/>
    </xf>
    <xf numFmtId="0" fontId="36" fillId="24" borderId="8" xfId="0" applyFont="1" applyFill="1" applyBorder="1">
      <alignment vertical="center"/>
    </xf>
    <xf numFmtId="0" fontId="75" fillId="0" borderId="6" xfId="0" applyFont="1" applyBorder="1" applyAlignment="1">
      <alignment horizontal="center" vertical="center"/>
    </xf>
    <xf numFmtId="0" fontId="70" fillId="26" borderId="0" xfId="3" applyFont="1" applyFill="1"/>
    <xf numFmtId="0" fontId="86" fillId="26" borderId="0" xfId="3" applyFont="1" applyFill="1"/>
    <xf numFmtId="0" fontId="86" fillId="26" borderId="0" xfId="3" applyFont="1" applyFill="1" applyAlignment="1">
      <alignment horizontal="right"/>
    </xf>
    <xf numFmtId="0" fontId="44" fillId="22" borderId="0" xfId="3" applyFont="1" applyFill="1"/>
    <xf numFmtId="0" fontId="45" fillId="22" borderId="0" xfId="3" applyFont="1" applyFill="1"/>
    <xf numFmtId="0" fontId="70" fillId="27" borderId="0" xfId="3" applyFont="1" applyFill="1"/>
    <xf numFmtId="0" fontId="101" fillId="27" borderId="0" xfId="3" applyFont="1" applyFill="1"/>
    <xf numFmtId="0" fontId="101" fillId="13" borderId="0" xfId="3" applyFont="1" applyFill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02" fillId="0" borderId="0" xfId="0" applyFont="1" applyAlignment="1">
      <alignment horizontal="center" vertical="top" wrapText="1"/>
    </xf>
    <xf numFmtId="0" fontId="2" fillId="0" borderId="10" xfId="0" applyFont="1" applyBorder="1">
      <alignment vertical="center"/>
    </xf>
    <xf numFmtId="0" fontId="62" fillId="3" borderId="6" xfId="0" applyFont="1" applyFill="1" applyBorder="1" applyAlignment="1">
      <alignment horizontal="right" vertical="center"/>
    </xf>
    <xf numFmtId="0" fontId="63" fillId="3" borderId="7" xfId="0" applyFont="1" applyFill="1" applyBorder="1">
      <alignment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7" fillId="0" borderId="0" xfId="3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27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0" fontId="6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2" fontId="27" fillId="0" borderId="0" xfId="2" applyNumberFormat="1" applyFont="1" applyAlignment="1">
      <alignment horizontal="center" vertical="center"/>
    </xf>
    <xf numFmtId="0" fontId="63" fillId="7" borderId="0" xfId="2" applyFont="1" applyFill="1" applyAlignment="1">
      <alignment horizontal="center" vertical="center"/>
    </xf>
    <xf numFmtId="2" fontId="63" fillId="7" borderId="0" xfId="2" applyNumberFormat="1" applyFont="1" applyFill="1" applyAlignment="1">
      <alignment horizontal="center" vertical="center"/>
    </xf>
    <xf numFmtId="0" fontId="62" fillId="7" borderId="0" xfId="2" applyFont="1" applyFill="1" applyAlignment="1">
      <alignment horizontal="center" vertical="center"/>
    </xf>
    <xf numFmtId="2" fontId="62" fillId="7" borderId="0" xfId="2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2" fontId="27" fillId="4" borderId="0" xfId="2" applyNumberFormat="1" applyFont="1" applyFill="1" applyAlignment="1">
      <alignment horizontal="center" vertical="center"/>
    </xf>
    <xf numFmtId="0" fontId="38" fillId="4" borderId="0" xfId="2" applyFont="1" applyFill="1" applyAlignment="1">
      <alignment horizontal="center" vertical="center"/>
    </xf>
    <xf numFmtId="2" fontId="38" fillId="4" borderId="0" xfId="2" applyNumberFormat="1" applyFont="1" applyFill="1" applyAlignment="1">
      <alignment horizontal="center" vertical="center"/>
    </xf>
    <xf numFmtId="0" fontId="44" fillId="8" borderId="0" xfId="2" applyFont="1" applyFill="1" applyAlignment="1">
      <alignment horizontal="center" vertical="center"/>
    </xf>
    <xf numFmtId="2" fontId="44" fillId="8" borderId="0" xfId="2" applyNumberFormat="1" applyFont="1" applyFill="1" applyAlignment="1">
      <alignment horizontal="center" vertical="center"/>
    </xf>
    <xf numFmtId="0" fontId="45" fillId="8" borderId="0" xfId="2" applyFont="1" applyFill="1" applyAlignment="1">
      <alignment horizontal="center" vertical="center"/>
    </xf>
    <xf numFmtId="2" fontId="45" fillId="8" borderId="0" xfId="2" applyNumberFormat="1" applyFont="1" applyFill="1" applyAlignment="1">
      <alignment horizontal="center" vertical="center"/>
    </xf>
    <xf numFmtId="0" fontId="27" fillId="21" borderId="0" xfId="2" applyFont="1" applyFill="1" applyAlignment="1">
      <alignment horizontal="center" vertical="center"/>
    </xf>
    <xf numFmtId="2" fontId="27" fillId="21" borderId="0" xfId="2" applyNumberFormat="1" applyFont="1" applyFill="1" applyAlignment="1">
      <alignment horizontal="center" vertical="center"/>
    </xf>
    <xf numFmtId="0" fontId="46" fillId="21" borderId="0" xfId="2" applyFont="1" applyFill="1" applyAlignment="1">
      <alignment horizontal="center" vertical="center"/>
    </xf>
    <xf numFmtId="2" fontId="46" fillId="21" borderId="0" xfId="2" applyNumberFormat="1" applyFont="1" applyFill="1" applyAlignment="1">
      <alignment horizontal="center" vertical="center"/>
    </xf>
    <xf numFmtId="0" fontId="32" fillId="6" borderId="0" xfId="2" applyFont="1" applyFill="1" applyAlignment="1">
      <alignment horizontal="center" vertical="center"/>
    </xf>
    <xf numFmtId="2" fontId="32" fillId="6" borderId="0" xfId="2" applyNumberFormat="1" applyFont="1" applyFill="1" applyAlignment="1">
      <alignment horizontal="center" vertical="center"/>
    </xf>
    <xf numFmtId="0" fontId="36" fillId="6" borderId="0" xfId="2" applyFont="1" applyFill="1" applyAlignment="1">
      <alignment horizontal="center" vertical="center"/>
    </xf>
    <xf numFmtId="2" fontId="36" fillId="6" borderId="0" xfId="2" applyNumberFormat="1" applyFont="1" applyFill="1" applyAlignment="1">
      <alignment horizontal="center" vertical="center"/>
    </xf>
    <xf numFmtId="0" fontId="41" fillId="9" borderId="0" xfId="2" applyFont="1" applyFill="1" applyAlignment="1">
      <alignment horizontal="center" vertical="center"/>
    </xf>
    <xf numFmtId="2" fontId="41" fillId="9" borderId="0" xfId="2" applyNumberFormat="1" applyFont="1" applyFill="1" applyAlignment="1">
      <alignment horizontal="center" vertical="center"/>
    </xf>
    <xf numFmtId="0" fontId="36" fillId="9" borderId="0" xfId="2" applyFont="1" applyFill="1" applyAlignment="1">
      <alignment horizontal="center" vertical="center"/>
    </xf>
    <xf numFmtId="2" fontId="36" fillId="9" borderId="0" xfId="2" applyNumberFormat="1" applyFont="1" applyFill="1" applyAlignment="1">
      <alignment horizontal="center" vertical="center"/>
    </xf>
    <xf numFmtId="0" fontId="65" fillId="10" borderId="0" xfId="2" applyFont="1" applyFill="1" applyAlignment="1">
      <alignment horizontal="center" vertical="center"/>
    </xf>
    <xf numFmtId="2" fontId="65" fillId="10" borderId="0" xfId="2" applyNumberFormat="1" applyFont="1" applyFill="1" applyAlignment="1">
      <alignment horizontal="center" vertical="center"/>
    </xf>
    <xf numFmtId="0" fontId="68" fillId="11" borderId="0" xfId="2" applyFont="1" applyFill="1" applyAlignment="1">
      <alignment horizontal="center" vertical="center"/>
    </xf>
    <xf numFmtId="2" fontId="68" fillId="11" borderId="0" xfId="2" applyNumberFormat="1" applyFont="1" applyFill="1" applyAlignment="1">
      <alignment horizontal="center" vertical="center"/>
    </xf>
    <xf numFmtId="0" fontId="67" fillId="11" borderId="0" xfId="2" applyFont="1" applyFill="1" applyAlignment="1">
      <alignment horizontal="center" vertical="center"/>
    </xf>
    <xf numFmtId="2" fontId="67" fillId="11" borderId="0" xfId="2" applyNumberFormat="1" applyFont="1" applyFill="1" applyAlignment="1">
      <alignment horizontal="center" vertical="center"/>
    </xf>
    <xf numFmtId="0" fontId="67" fillId="19" borderId="0" xfId="2" applyFont="1" applyFill="1" applyAlignment="1">
      <alignment horizontal="center" vertical="center"/>
    </xf>
    <xf numFmtId="2" fontId="67" fillId="19" borderId="0" xfId="2" applyNumberFormat="1" applyFont="1" applyFill="1" applyAlignment="1">
      <alignment horizontal="center" vertical="center"/>
    </xf>
    <xf numFmtId="0" fontId="63" fillId="12" borderId="0" xfId="2" applyFont="1" applyFill="1" applyAlignment="1">
      <alignment horizontal="center" vertical="center"/>
    </xf>
    <xf numFmtId="2" fontId="63" fillId="12" borderId="0" xfId="2" applyNumberFormat="1" applyFont="1" applyFill="1" applyAlignment="1">
      <alignment horizontal="center" vertical="center"/>
    </xf>
    <xf numFmtId="0" fontId="87" fillId="12" borderId="0" xfId="2" applyFont="1" applyFill="1" applyAlignment="1">
      <alignment horizontal="center" vertical="center"/>
    </xf>
    <xf numFmtId="2" fontId="87" fillId="12" borderId="0" xfId="2" applyNumberFormat="1" applyFont="1" applyFill="1" applyAlignment="1">
      <alignment horizontal="center" vertical="center"/>
    </xf>
    <xf numFmtId="0" fontId="86" fillId="26" borderId="0" xfId="2" applyFont="1" applyFill="1" applyAlignment="1">
      <alignment horizontal="center" vertical="center"/>
    </xf>
    <xf numFmtId="2" fontId="86" fillId="26" borderId="0" xfId="2" applyNumberFormat="1" applyFont="1" applyFill="1" applyAlignment="1">
      <alignment horizontal="center" vertical="center"/>
    </xf>
    <xf numFmtId="0" fontId="44" fillId="22" borderId="0" xfId="2" applyFont="1" applyFill="1" applyAlignment="1">
      <alignment horizontal="center" vertical="center"/>
    </xf>
    <xf numFmtId="2" fontId="44" fillId="22" borderId="0" xfId="2" applyNumberFormat="1" applyFont="1" applyFill="1" applyAlignment="1">
      <alignment horizontal="center" vertical="center"/>
    </xf>
    <xf numFmtId="0" fontId="45" fillId="5" borderId="0" xfId="2" applyFont="1" applyFill="1" applyAlignment="1">
      <alignment horizontal="center" vertical="center"/>
    </xf>
    <xf numFmtId="2" fontId="45" fillId="5" borderId="0" xfId="2" applyNumberFormat="1" applyFont="1" applyFill="1" applyAlignment="1">
      <alignment horizontal="center" vertical="center"/>
    </xf>
    <xf numFmtId="0" fontId="70" fillId="27" borderId="0" xfId="2" applyFont="1" applyFill="1" applyAlignment="1">
      <alignment horizontal="center" vertical="center"/>
    </xf>
    <xf numFmtId="2" fontId="70" fillId="27" borderId="0" xfId="2" applyNumberFormat="1" applyFont="1" applyFill="1" applyAlignment="1">
      <alignment horizontal="center" vertical="center"/>
    </xf>
    <xf numFmtId="0" fontId="101" fillId="13" borderId="0" xfId="2" applyFont="1" applyFill="1" applyAlignment="1">
      <alignment horizontal="center" vertical="center"/>
    </xf>
    <xf numFmtId="2" fontId="101" fillId="13" borderId="0" xfId="2" applyNumberFormat="1" applyFont="1" applyFill="1" applyAlignment="1">
      <alignment horizontal="center" vertical="center"/>
    </xf>
    <xf numFmtId="0" fontId="49" fillId="20" borderId="12" xfId="2" applyFont="1" applyFill="1" applyBorder="1" applyAlignment="1">
      <alignment horizontal="center" vertical="center"/>
    </xf>
    <xf numFmtId="2" fontId="49" fillId="20" borderId="2" xfId="2" applyNumberFormat="1" applyFont="1" applyFill="1" applyBorder="1" applyAlignment="1">
      <alignment horizontal="center" vertical="center"/>
    </xf>
    <xf numFmtId="0" fontId="30" fillId="20" borderId="12" xfId="2" applyFont="1" applyFill="1" applyBorder="1" applyAlignment="1">
      <alignment horizontal="center" vertical="center"/>
    </xf>
    <xf numFmtId="2" fontId="30" fillId="20" borderId="2" xfId="2" applyNumberFormat="1" applyFont="1" applyFill="1" applyBorder="1" applyAlignment="1">
      <alignment horizontal="center" vertical="center"/>
    </xf>
    <xf numFmtId="0" fontId="34" fillId="14" borderId="0" xfId="2" applyFont="1" applyFill="1" applyAlignment="1">
      <alignment horizontal="center" vertical="center"/>
    </xf>
    <xf numFmtId="2" fontId="34" fillId="14" borderId="0" xfId="2" applyNumberFormat="1" applyFont="1" applyFill="1" applyAlignment="1">
      <alignment horizontal="center" vertical="center"/>
    </xf>
    <xf numFmtId="0" fontId="71" fillId="14" borderId="0" xfId="2" applyFont="1" applyFill="1" applyAlignment="1">
      <alignment horizontal="center" vertical="center"/>
    </xf>
    <xf numFmtId="2" fontId="71" fillId="14" borderId="0" xfId="2" applyNumberFormat="1" applyFont="1" applyFill="1" applyAlignment="1">
      <alignment horizontal="center" vertical="center"/>
    </xf>
    <xf numFmtId="0" fontId="32" fillId="15" borderId="0" xfId="2" applyFont="1" applyFill="1" applyAlignment="1">
      <alignment horizontal="center" vertical="center"/>
    </xf>
    <xf numFmtId="2" fontId="32" fillId="15" borderId="0" xfId="2" applyNumberFormat="1" applyFont="1" applyFill="1" applyAlignment="1">
      <alignment horizontal="center" vertical="center"/>
    </xf>
    <xf numFmtId="0" fontId="72" fillId="15" borderId="0" xfId="2" applyFont="1" applyFill="1" applyAlignment="1">
      <alignment horizontal="center" vertical="center"/>
    </xf>
    <xf numFmtId="2" fontId="72" fillId="15" borderId="0" xfId="2" applyNumberFormat="1" applyFont="1" applyFill="1" applyAlignment="1">
      <alignment horizontal="center" vertical="center"/>
    </xf>
    <xf numFmtId="0" fontId="35" fillId="6" borderId="0" xfId="2" applyFont="1" applyFill="1" applyAlignment="1">
      <alignment horizontal="center" vertical="center"/>
    </xf>
    <xf numFmtId="0" fontId="48" fillId="19" borderId="0" xfId="2" applyFont="1" applyFill="1" applyAlignment="1">
      <alignment horizontal="center" vertical="center"/>
    </xf>
    <xf numFmtId="0" fontId="27" fillId="19" borderId="0" xfId="2" applyFont="1" applyFill="1" applyAlignment="1">
      <alignment horizontal="center" vertical="center"/>
    </xf>
    <xf numFmtId="2" fontId="27" fillId="19" borderId="0" xfId="2" applyNumberFormat="1" applyFont="1" applyFill="1" applyAlignment="1">
      <alignment horizontal="center" vertical="center"/>
    </xf>
    <xf numFmtId="0" fontId="62" fillId="12" borderId="0" xfId="2" applyFont="1" applyFill="1" applyAlignment="1">
      <alignment horizontal="center" vertical="center"/>
    </xf>
    <xf numFmtId="0" fontId="70" fillId="26" borderId="0" xfId="2" applyFont="1" applyFill="1" applyAlignment="1">
      <alignment horizontal="center" vertical="center"/>
    </xf>
    <xf numFmtId="2" fontId="70" fillId="26" borderId="0" xfId="2" applyNumberFormat="1" applyFont="1" applyFill="1" applyAlignment="1">
      <alignment horizontal="center" vertical="center"/>
    </xf>
    <xf numFmtId="0" fontId="45" fillId="22" borderId="0" xfId="2" applyFont="1" applyFill="1" applyAlignment="1">
      <alignment horizontal="center" vertical="center"/>
    </xf>
    <xf numFmtId="0" fontId="69" fillId="27" borderId="0" xfId="2" applyFont="1" applyFill="1" applyAlignment="1">
      <alignment horizontal="center" vertical="center"/>
    </xf>
    <xf numFmtId="17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99" fillId="0" borderId="0" xfId="3" applyFont="1" applyAlignment="1">
      <alignment horizontal="left" vertical="center"/>
    </xf>
    <xf numFmtId="0" fontId="75" fillId="0" borderId="11" xfId="0" applyFont="1" applyBorder="1" applyAlignment="1">
      <alignment horizontal="center" vertical="center"/>
    </xf>
    <xf numFmtId="0" fontId="75" fillId="0" borderId="6" xfId="0" applyFont="1" applyBorder="1">
      <alignment vertical="center"/>
    </xf>
    <xf numFmtId="0" fontId="103" fillId="0" borderId="0" xfId="0" applyFont="1">
      <alignment vertical="center"/>
    </xf>
    <xf numFmtId="0" fontId="103" fillId="0" borderId="0" xfId="0" applyFont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104" fillId="0" borderId="3" xfId="0" applyFont="1" applyBorder="1" applyAlignment="1">
      <alignment horizontal="center" vertical="top"/>
    </xf>
    <xf numFmtId="0" fontId="99" fillId="0" borderId="3" xfId="0" applyFont="1" applyBorder="1" applyAlignment="1">
      <alignment horizontal="center" vertical="top"/>
    </xf>
    <xf numFmtId="0" fontId="52" fillId="0" borderId="9" xfId="0" applyFont="1" applyBorder="1">
      <alignment vertical="center"/>
    </xf>
    <xf numFmtId="0" fontId="75" fillId="0" borderId="8" xfId="0" applyFont="1" applyBorder="1">
      <alignment vertical="center"/>
    </xf>
    <xf numFmtId="0" fontId="105" fillId="0" borderId="3" xfId="0" applyFont="1" applyBorder="1" applyAlignment="1">
      <alignment horizontal="center" vertical="top"/>
    </xf>
    <xf numFmtId="0" fontId="75" fillId="0" borderId="0" xfId="0" applyFont="1">
      <alignment vertical="center"/>
    </xf>
    <xf numFmtId="0" fontId="99" fillId="0" borderId="0" xfId="2" applyFont="1"/>
    <xf numFmtId="0" fontId="61" fillId="0" borderId="0" xfId="0" applyFont="1">
      <alignment vertical="center"/>
    </xf>
    <xf numFmtId="0" fontId="30" fillId="0" borderId="0" xfId="0" applyFont="1" applyAlignment="1">
      <alignment horizontal="center" vertical="top" wrapText="1"/>
    </xf>
    <xf numFmtId="0" fontId="27" fillId="0" borderId="0" xfId="3" applyFont="1" applyAlignment="1">
      <alignment horizontal="left"/>
    </xf>
    <xf numFmtId="0" fontId="32" fillId="0" borderId="0" xfId="3" applyFont="1"/>
    <xf numFmtId="0" fontId="32" fillId="0" borderId="0" xfId="3" applyFont="1" applyAlignment="1">
      <alignment horizontal="left"/>
    </xf>
    <xf numFmtId="0" fontId="99" fillId="0" borderId="0" xfId="3" applyFont="1" applyAlignment="1">
      <alignment horizontal="left"/>
    </xf>
    <xf numFmtId="0" fontId="7" fillId="28" borderId="0" xfId="0" applyFont="1" applyFill="1" applyAlignment="1">
      <alignment horizontal="center" vertical="center"/>
    </xf>
    <xf numFmtId="0" fontId="27" fillId="0" borderId="12" xfId="0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18" xfId="0" applyFont="1" applyBorder="1">
      <alignment vertical="center"/>
    </xf>
    <xf numFmtId="0" fontId="106" fillId="0" borderId="3" xfId="0" applyFont="1" applyBorder="1" applyAlignment="1">
      <alignment horizontal="center" vertical="top"/>
    </xf>
    <xf numFmtId="0" fontId="75" fillId="0" borderId="8" xfId="0" applyFont="1" applyBorder="1" applyAlignment="1">
      <alignment horizontal="center" vertical="center"/>
    </xf>
    <xf numFmtId="0" fontId="107" fillId="0" borderId="3" xfId="0" applyFont="1" applyBorder="1" applyAlignment="1">
      <alignment horizontal="center" vertical="top"/>
    </xf>
    <xf numFmtId="0" fontId="108" fillId="0" borderId="3" xfId="0" applyFont="1" applyBorder="1" applyAlignment="1">
      <alignment horizontal="center" vertical="top"/>
    </xf>
    <xf numFmtId="0" fontId="76" fillId="0" borderId="13" xfId="0" applyFont="1" applyBorder="1">
      <alignment vertical="center"/>
    </xf>
    <xf numFmtId="0" fontId="27" fillId="0" borderId="13" xfId="0" applyFont="1" applyBorder="1">
      <alignment vertical="center"/>
    </xf>
    <xf numFmtId="0" fontId="30" fillId="0" borderId="8" xfId="0" applyFont="1" applyBorder="1">
      <alignment vertical="center"/>
    </xf>
    <xf numFmtId="0" fontId="2" fillId="25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8" fillId="0" borderId="0" xfId="0" applyFont="1" applyAlignment="1" applyProtection="1">
      <alignment horizontal="left" vertical="center"/>
      <protection locked="0"/>
    </xf>
    <xf numFmtId="0" fontId="78" fillId="0" borderId="16" xfId="0" applyFont="1" applyBorder="1" applyAlignment="1" applyProtection="1">
      <alignment horizontal="center" vertical="center"/>
      <protection locked="0"/>
    </xf>
    <xf numFmtId="0" fontId="78" fillId="0" borderId="16" xfId="0" applyFont="1" applyBorder="1" applyAlignment="1">
      <alignment horizontal="center" vertical="center"/>
    </xf>
    <xf numFmtId="0" fontId="78" fillId="0" borderId="15" xfId="0" applyFont="1" applyBorder="1" applyAlignment="1" applyProtection="1">
      <alignment horizontal="left" vertical="center"/>
      <protection locked="0"/>
    </xf>
    <xf numFmtId="0" fontId="78" fillId="0" borderId="15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109" fillId="0" borderId="3" xfId="0" applyFont="1" applyBorder="1" applyAlignment="1">
      <alignment horizontal="center" vertical="top"/>
    </xf>
    <xf numFmtId="0" fontId="55" fillId="0" borderId="1" xfId="0" applyFont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0" fontId="55" fillId="0" borderId="3" xfId="0" applyFont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3" fontId="84" fillId="0" borderId="0" xfId="0" applyNumberFormat="1" applyFont="1" applyAlignment="1">
      <alignment horizontal="center" vertical="top" wrapText="1"/>
    </xf>
    <xf numFmtId="0" fontId="84" fillId="0" borderId="0" xfId="0" applyFont="1" applyAlignment="1">
      <alignment horizontal="left" vertical="top" wrapText="1"/>
    </xf>
    <xf numFmtId="0" fontId="110" fillId="0" borderId="0" xfId="0" applyFont="1">
      <alignment vertical="center"/>
    </xf>
    <xf numFmtId="0" fontId="27" fillId="0" borderId="12" xfId="0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81" fillId="0" borderId="0" xfId="0" applyFont="1">
      <alignment vertical="center"/>
    </xf>
    <xf numFmtId="0" fontId="67" fillId="0" borderId="0" xfId="0" applyFont="1">
      <alignment vertical="center"/>
    </xf>
    <xf numFmtId="0" fontId="53" fillId="0" borderId="8" xfId="0" applyFont="1" applyBorder="1">
      <alignment vertical="center"/>
    </xf>
    <xf numFmtId="0" fontId="53" fillId="0" borderId="7" xfId="0" applyFont="1" applyBorder="1" applyAlignment="1">
      <alignment horizontal="center" vertical="center"/>
    </xf>
    <xf numFmtId="0" fontId="53" fillId="0" borderId="13" xfId="0" applyFont="1" applyBorder="1">
      <alignment vertical="center"/>
    </xf>
    <xf numFmtId="0" fontId="53" fillId="0" borderId="5" xfId="0" applyFont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3" fontId="85" fillId="0" borderId="0" xfId="0" applyNumberFormat="1" applyFont="1" applyAlignment="1">
      <alignment horizontal="center" vertical="top" wrapText="1"/>
    </xf>
    <xf numFmtId="0" fontId="85" fillId="0" borderId="0" xfId="0" applyFont="1" applyAlignment="1">
      <alignment horizontal="left" vertical="top" wrapText="1"/>
    </xf>
    <xf numFmtId="0" fontId="95" fillId="0" borderId="4" xfId="0" applyFont="1" applyBorder="1">
      <alignment vertical="center"/>
    </xf>
    <xf numFmtId="0" fontId="95" fillId="0" borderId="3" xfId="0" applyFont="1" applyBorder="1">
      <alignment vertical="center"/>
    </xf>
    <xf numFmtId="0" fontId="95" fillId="0" borderId="3" xfId="0" applyFont="1" applyBorder="1" applyAlignment="1">
      <alignment horizontal="center" vertical="center"/>
    </xf>
    <xf numFmtId="0" fontId="111" fillId="0" borderId="4" xfId="0" applyFont="1" applyBorder="1">
      <alignment vertical="center"/>
    </xf>
    <xf numFmtId="0" fontId="111" fillId="0" borderId="3" xfId="0" applyFont="1" applyBorder="1">
      <alignment vertical="center"/>
    </xf>
    <xf numFmtId="0" fontId="111" fillId="0" borderId="3" xfId="0" applyFont="1" applyBorder="1" applyAlignment="1">
      <alignment horizontal="center" vertical="center"/>
    </xf>
    <xf numFmtId="0" fontId="78" fillId="30" borderId="15" xfId="0" applyFont="1" applyFill="1" applyBorder="1" applyAlignment="1" applyProtection="1">
      <alignment horizontal="left" vertical="center"/>
      <protection locked="0"/>
    </xf>
    <xf numFmtId="0" fontId="78" fillId="30" borderId="15" xfId="0" applyFont="1" applyFill="1" applyBorder="1" applyAlignment="1">
      <alignment horizontal="center" vertical="center"/>
    </xf>
    <xf numFmtId="0" fontId="78" fillId="30" borderId="0" xfId="0" applyFont="1" applyFill="1" applyAlignment="1">
      <alignment horizontal="center" vertical="center"/>
    </xf>
    <xf numFmtId="0" fontId="78" fillId="30" borderId="17" xfId="0" applyFont="1" applyFill="1" applyBorder="1" applyAlignment="1" applyProtection="1">
      <alignment horizontal="center" vertical="center"/>
      <protection locked="0"/>
    </xf>
    <xf numFmtId="0" fontId="78" fillId="30" borderId="16" xfId="0" applyFont="1" applyFill="1" applyBorder="1" applyAlignment="1">
      <alignment horizontal="center" vertical="center"/>
    </xf>
    <xf numFmtId="0" fontId="78" fillId="26" borderId="0" xfId="0" applyFont="1" applyFill="1" applyAlignment="1" applyProtection="1">
      <alignment horizontal="left" vertical="center"/>
      <protection locked="0"/>
    </xf>
    <xf numFmtId="0" fontId="78" fillId="26" borderId="17" xfId="0" applyFont="1" applyFill="1" applyBorder="1" applyAlignment="1">
      <alignment horizontal="center" vertical="center"/>
    </xf>
    <xf numFmtId="0" fontId="78" fillId="26" borderId="16" xfId="0" applyFont="1" applyFill="1" applyBorder="1" applyAlignment="1" applyProtection="1">
      <alignment horizontal="center" vertical="center"/>
      <protection locked="0"/>
    </xf>
    <xf numFmtId="0" fontId="78" fillId="26" borderId="16" xfId="0" applyFont="1" applyFill="1" applyBorder="1" applyAlignment="1">
      <alignment horizontal="center" vertical="center"/>
    </xf>
    <xf numFmtId="0" fontId="78" fillId="26" borderId="0" xfId="0" applyFont="1" applyFill="1" applyAlignment="1">
      <alignment horizontal="center" vertical="center"/>
    </xf>
    <xf numFmtId="0" fontId="36" fillId="3" borderId="1" xfId="0" applyFont="1" applyFill="1" applyBorder="1" applyAlignment="1">
      <alignment vertical="center" shrinkToFit="1"/>
    </xf>
    <xf numFmtId="0" fontId="36" fillId="3" borderId="12" xfId="0" applyFont="1" applyFill="1" applyBorder="1" applyAlignment="1">
      <alignment vertical="center" shrinkToFit="1"/>
    </xf>
    <xf numFmtId="0" fontId="36" fillId="3" borderId="2" xfId="0" applyFont="1" applyFill="1" applyBorder="1" applyAlignment="1">
      <alignment vertical="center" shrinkToFit="1"/>
    </xf>
    <xf numFmtId="0" fontId="30" fillId="0" borderId="3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7" fillId="0" borderId="12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" xfId="0" quotePrefix="1" applyFont="1" applyBorder="1">
      <alignment vertical="center"/>
    </xf>
    <xf numFmtId="0" fontId="30" fillId="0" borderId="1" xfId="0" applyFont="1" applyBorder="1">
      <alignment vertical="center"/>
    </xf>
    <xf numFmtId="0" fontId="30" fillId="0" borderId="2" xfId="0" applyFont="1" applyBorder="1">
      <alignment vertical="center"/>
    </xf>
    <xf numFmtId="0" fontId="30" fillId="0" borderId="3" xfId="0" applyFont="1" applyBorder="1">
      <alignment vertical="center"/>
    </xf>
    <xf numFmtId="0" fontId="36" fillId="3" borderId="8" xfId="0" applyFont="1" applyFill="1" applyBorder="1">
      <alignment vertical="center"/>
    </xf>
    <xf numFmtId="0" fontId="36" fillId="3" borderId="6" xfId="0" applyFont="1" applyFill="1" applyBorder="1">
      <alignment vertical="center"/>
    </xf>
    <xf numFmtId="0" fontId="30" fillId="0" borderId="1" xfId="0" applyFont="1" applyBorder="1" applyProtection="1">
      <alignment vertical="center"/>
      <protection locked="0"/>
    </xf>
    <xf numFmtId="0" fontId="30" fillId="0" borderId="2" xfId="0" applyFont="1" applyBorder="1" applyProtection="1">
      <alignment vertical="center"/>
      <protection locked="0"/>
    </xf>
    <xf numFmtId="0" fontId="35" fillId="0" borderId="1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6" fillId="3" borderId="1" xfId="0" applyFont="1" applyFill="1" applyBorder="1">
      <alignment vertical="center"/>
    </xf>
    <xf numFmtId="0" fontId="36" fillId="3" borderId="14" xfId="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5" fillId="0" borderId="12" xfId="0" applyFont="1" applyBorder="1">
      <alignment vertical="center"/>
    </xf>
    <xf numFmtId="0" fontId="75" fillId="0" borderId="2" xfId="0" applyFont="1" applyBorder="1">
      <alignment vertical="center"/>
    </xf>
    <xf numFmtId="0" fontId="27" fillId="0" borderId="3" xfId="0" applyFont="1" applyBorder="1" applyAlignment="1">
      <alignment horizontal="left" vertical="center"/>
    </xf>
    <xf numFmtId="0" fontId="38" fillId="0" borderId="12" xfId="0" applyFont="1" applyBorder="1">
      <alignment vertical="center"/>
    </xf>
    <xf numFmtId="0" fontId="38" fillId="0" borderId="2" xfId="0" applyFont="1" applyBorder="1">
      <alignment vertical="center"/>
    </xf>
    <xf numFmtId="0" fontId="3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27" fillId="0" borderId="1" xfId="0" quotePrefix="1" applyFont="1" applyBorder="1" applyAlignment="1">
      <alignment horizontal="left" vertical="center"/>
    </xf>
    <xf numFmtId="0" fontId="27" fillId="0" borderId="12" xfId="0" quotePrefix="1" applyFont="1" applyBorder="1" applyAlignment="1">
      <alignment horizontal="left" vertical="center"/>
    </xf>
    <xf numFmtId="0" fontId="27" fillId="0" borderId="2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71" fillId="23" borderId="0" xfId="0" applyFont="1" applyFill="1" applyAlignment="1">
      <alignment horizontal="center" vertical="center" wrapText="1"/>
    </xf>
    <xf numFmtId="0" fontId="27" fillId="0" borderId="3" xfId="1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2" fillId="0" borderId="12" xfId="0" applyFont="1" applyBorder="1">
      <alignment vertical="center"/>
    </xf>
    <xf numFmtId="0" fontId="52" fillId="0" borderId="2" xfId="0" applyFont="1" applyBorder="1">
      <alignment vertical="center"/>
    </xf>
    <xf numFmtId="0" fontId="36" fillId="0" borderId="0" xfId="0" applyFont="1" applyAlignment="1">
      <alignment horizontal="left" vertical="center"/>
    </xf>
    <xf numFmtId="0" fontId="62" fillId="3" borderId="6" xfId="0" applyFont="1" applyFill="1" applyBorder="1">
      <alignment vertical="center"/>
    </xf>
    <xf numFmtId="0" fontId="76" fillId="0" borderId="12" xfId="0" applyFont="1" applyBorder="1">
      <alignment vertical="center"/>
    </xf>
    <xf numFmtId="0" fontId="76" fillId="0" borderId="2" xfId="0" applyFont="1" applyBorder="1">
      <alignment vertical="center"/>
    </xf>
    <xf numFmtId="0" fontId="36" fillId="3" borderId="13" xfId="0" applyFont="1" applyFill="1" applyBorder="1" applyAlignment="1">
      <alignment horizontal="center" vertical="center" shrinkToFit="1"/>
    </xf>
    <xf numFmtId="0" fontId="36" fillId="3" borderId="11" xfId="0" applyFont="1" applyFill="1" applyBorder="1" applyAlignment="1">
      <alignment horizontal="center" vertical="center" shrinkToFit="1"/>
    </xf>
    <xf numFmtId="0" fontId="36" fillId="3" borderId="5" xfId="0" applyFont="1" applyFill="1" applyBorder="1" applyAlignment="1">
      <alignment horizontal="center" vertical="center" shrinkToFit="1"/>
    </xf>
    <xf numFmtId="0" fontId="81" fillId="0" borderId="3" xfId="0" applyFont="1" applyBorder="1" applyAlignment="1">
      <alignment horizontal="center" vertical="center"/>
    </xf>
    <xf numFmtId="0" fontId="36" fillId="3" borderId="13" xfId="0" applyFont="1" applyFill="1" applyBorder="1" applyAlignment="1">
      <alignment vertical="center" shrinkToFit="1"/>
    </xf>
    <xf numFmtId="0" fontId="36" fillId="3" borderId="11" xfId="0" applyFont="1" applyFill="1" applyBorder="1" applyAlignment="1">
      <alignment vertical="center" shrinkToFit="1"/>
    </xf>
    <xf numFmtId="0" fontId="36" fillId="3" borderId="5" xfId="0" applyFont="1" applyFill="1" applyBorder="1" applyAlignment="1">
      <alignment vertical="center" shrinkToFit="1"/>
    </xf>
    <xf numFmtId="0" fontId="82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 textRotation="255"/>
    </xf>
    <xf numFmtId="0" fontId="82" fillId="0" borderId="0" xfId="0" applyFont="1" applyAlignment="1">
      <alignment horizontal="center" vertical="center" textRotation="255"/>
    </xf>
    <xf numFmtId="0" fontId="82" fillId="0" borderId="9" xfId="0" applyFont="1" applyBorder="1" applyAlignment="1">
      <alignment horizontal="center" vertical="center" textRotation="255"/>
    </xf>
    <xf numFmtId="0" fontId="81" fillId="0" borderId="1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82" fillId="0" borderId="12" xfId="0" applyFont="1" applyBorder="1" applyAlignment="1">
      <alignment horizontal="center" vertical="center"/>
    </xf>
    <xf numFmtId="0" fontId="82" fillId="0" borderId="2" xfId="0" applyFont="1" applyBorder="1" applyAlignment="1">
      <alignment horizontal="center" vertical="center"/>
    </xf>
    <xf numFmtId="0" fontId="98" fillId="0" borderId="9" xfId="0" applyFont="1" applyBorder="1" applyAlignment="1">
      <alignment horizontal="center" vertical="center" textRotation="255"/>
    </xf>
    <xf numFmtId="0" fontId="67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36" fillId="3" borderId="1" xfId="0" applyFont="1" applyFill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36" fillId="3" borderId="14" xfId="0" applyFont="1" applyFill="1" applyBorder="1" applyAlignment="1">
      <alignment horizontal="left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98" fillId="0" borderId="3" xfId="0" applyFont="1" applyBorder="1" applyAlignment="1">
      <alignment horizontal="center" vertical="center"/>
    </xf>
    <xf numFmtId="0" fontId="62" fillId="29" borderId="1" xfId="0" applyFont="1" applyFill="1" applyBorder="1" applyAlignment="1">
      <alignment horizontal="center" vertical="center"/>
    </xf>
    <xf numFmtId="0" fontId="62" fillId="29" borderId="2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80" fillId="0" borderId="0" xfId="0" applyFont="1">
      <alignment vertical="center"/>
    </xf>
    <xf numFmtId="0" fontId="80" fillId="0" borderId="0" xfId="0" applyFont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_03 BDFL Official Scoring W" xfId="2" xr:uid="{00000000-0005-0000-0000-000002000000}"/>
    <cellStyle name="Normal_03 BDFL Official Scoring W 2" xfId="3" xr:uid="{00000000-0005-0000-0000-000003000000}"/>
  </cellStyles>
  <dxfs count="0"/>
  <tableStyles count="0" defaultTableStyle="TableStyleMedium2" defaultPivotStyle="PivotStyleLight16"/>
  <colors>
    <mruColors>
      <color rgb="FF006600"/>
      <color rgb="FFCC9900"/>
      <color rgb="FF666699"/>
      <color rgb="FF808080"/>
      <color rgb="FF009999"/>
      <color rgb="FFCC6600"/>
      <color rgb="FFFF9900"/>
      <color rgb="FF0000FF"/>
      <color rgb="FF00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BDFL Weekly Point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688141259874463E-2"/>
          <c:y val="0.16276580809993768"/>
          <c:w val="0.84077899929857647"/>
          <c:h val="0.6622363652728512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'Team Totals'!$B$31:$S$31</c:f>
              <c:numCache>
                <c:formatCode>General</c:formatCode>
                <c:ptCount val="18"/>
                <c:pt idx="0">
                  <c:v>389</c:v>
                </c:pt>
                <c:pt idx="1">
                  <c:v>423</c:v>
                </c:pt>
                <c:pt idx="2">
                  <c:v>327</c:v>
                </c:pt>
                <c:pt idx="3">
                  <c:v>449</c:v>
                </c:pt>
                <c:pt idx="4">
                  <c:v>393</c:v>
                </c:pt>
                <c:pt idx="5">
                  <c:v>329</c:v>
                </c:pt>
                <c:pt idx="6">
                  <c:v>405</c:v>
                </c:pt>
                <c:pt idx="7">
                  <c:v>399</c:v>
                </c:pt>
                <c:pt idx="8">
                  <c:v>397</c:v>
                </c:pt>
                <c:pt idx="9">
                  <c:v>364</c:v>
                </c:pt>
                <c:pt idx="10">
                  <c:v>446</c:v>
                </c:pt>
                <c:pt idx="11">
                  <c:v>375</c:v>
                </c:pt>
                <c:pt idx="12">
                  <c:v>382</c:v>
                </c:pt>
                <c:pt idx="13">
                  <c:v>398</c:v>
                </c:pt>
                <c:pt idx="14">
                  <c:v>428</c:v>
                </c:pt>
                <c:pt idx="15">
                  <c:v>397</c:v>
                </c:pt>
                <c:pt idx="16">
                  <c:v>384</c:v>
                </c:pt>
                <c:pt idx="17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1-4FAF-9097-937CCA7EF3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223064832"/>
        <c:axId val="223066752"/>
      </c:barChart>
      <c:catAx>
        <c:axId val="22306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45135444424552335"/>
              <c:y val="0.91170638486238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6752"/>
        <c:crosses val="autoZero"/>
        <c:auto val="1"/>
        <c:lblAlgn val="ctr"/>
        <c:lblOffset val="100"/>
        <c:noMultiLvlLbl val="0"/>
      </c:catAx>
      <c:valAx>
        <c:axId val="22306675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Points</a:t>
                </a:r>
              </a:p>
            </c:rich>
          </c:tx>
          <c:layout>
            <c:manualLayout>
              <c:xMode val="edge"/>
              <c:yMode val="edge"/>
              <c:x val="2.9567538829977404E-2"/>
              <c:y val="0.85435883352394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483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6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TheBDFL.com Growth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6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58007165162749"/>
          <c:y val="0.10407619047619046"/>
          <c:w val="0.84230881723726136"/>
          <c:h val="0.75498862642169728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002346"/>
            </a:solidFill>
            <a:ln w="12700"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Misc.!$S$5:$S$19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Misc.!$T$5:$T$19</c:f>
              <c:numCache>
                <c:formatCode>#,##0</c:formatCode>
                <c:ptCount val="15"/>
                <c:pt idx="0">
                  <c:v>2285</c:v>
                </c:pt>
                <c:pt idx="1">
                  <c:v>3187</c:v>
                </c:pt>
                <c:pt idx="2">
                  <c:v>3274</c:v>
                </c:pt>
                <c:pt idx="3">
                  <c:v>3373</c:v>
                </c:pt>
                <c:pt idx="4">
                  <c:v>3072</c:v>
                </c:pt>
                <c:pt idx="5">
                  <c:v>3048</c:v>
                </c:pt>
                <c:pt idx="6">
                  <c:v>3609</c:v>
                </c:pt>
                <c:pt idx="7">
                  <c:v>4339</c:v>
                </c:pt>
                <c:pt idx="8">
                  <c:v>3193</c:v>
                </c:pt>
                <c:pt idx="9">
                  <c:v>4487</c:v>
                </c:pt>
                <c:pt idx="10">
                  <c:v>4352</c:v>
                </c:pt>
                <c:pt idx="11">
                  <c:v>4365</c:v>
                </c:pt>
                <c:pt idx="12">
                  <c:v>5958</c:v>
                </c:pt>
                <c:pt idx="13">
                  <c:v>6029</c:v>
                </c:pt>
                <c:pt idx="14">
                  <c:v>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4-43AC-AA45-AAA72EC8B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387616"/>
        <c:axId val="516364656"/>
      </c:areaChart>
      <c:catAx>
        <c:axId val="51638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 MEASURED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64656"/>
        <c:crosses val="autoZero"/>
        <c:auto val="1"/>
        <c:lblAlgn val="ctr"/>
        <c:lblOffset val="100"/>
        <c:noMultiLvlLbl val="0"/>
      </c:catAx>
      <c:valAx>
        <c:axId val="51636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UNIQUE VIEWERS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387616"/>
        <c:crosses val="autoZero"/>
        <c:crossBetween val="midCat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3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/>
              <a:t>Points</a:t>
            </a:r>
            <a:r>
              <a:rPr lang="en-US" b="1" baseline="0"/>
              <a:t> Per Team Per Game                     NFL vs. BDFL</a:t>
            </a:r>
            <a:endParaRPr lang="en-US" b="1"/>
          </a:p>
        </c:rich>
      </c:tx>
      <c:layout>
        <c:manualLayout>
          <c:xMode val="edge"/>
          <c:yMode val="edge"/>
          <c:x val="0.29365759510739597"/>
          <c:y val="7.2680959127896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Misc.!$C$38</c:f>
              <c:strCache>
                <c:ptCount val="1"/>
                <c:pt idx="0">
                  <c:v>NFL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2020</c:v>
              </c:pt>
              <c:pt idx="1">
                <c:v>2021</c:v>
              </c:pt>
            </c:numLit>
          </c:cat>
          <c:val>
            <c:numRef>
              <c:f>Misc.!$E$38:$F$38</c:f>
              <c:numCache>
                <c:formatCode>General</c:formatCode>
                <c:ptCount val="2"/>
                <c:pt idx="0">
                  <c:v>24.8</c:v>
                </c:pt>
                <c:pt idx="1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1-4C7E-9A8A-C8D7959288B8}"/>
            </c:ext>
          </c:extLst>
        </c:ser>
        <c:ser>
          <c:idx val="1"/>
          <c:order val="1"/>
          <c:tx>
            <c:strRef>
              <c:f>Misc.!$C$39</c:f>
              <c:strCache>
                <c:ptCount val="1"/>
                <c:pt idx="0">
                  <c:v>BDFL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"/>
              <c:pt idx="0">
                <c:v>2020</c:v>
              </c:pt>
              <c:pt idx="1">
                <c:v>2021</c:v>
              </c:pt>
            </c:numLit>
          </c:cat>
          <c:val>
            <c:numRef>
              <c:f>Misc.!$E$39:$F$39</c:f>
              <c:numCache>
                <c:formatCode>General</c:formatCode>
                <c:ptCount val="2"/>
                <c:pt idx="0">
                  <c:v>25.7</c:v>
                </c:pt>
                <c:pt idx="1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1-4C7E-9A8A-C8D795928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62968328"/>
        <c:axId val="662969640"/>
      </c:barChart>
      <c:catAx>
        <c:axId val="66296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9640"/>
        <c:crosses val="autoZero"/>
        <c:auto val="0"/>
        <c:lblAlgn val="ctr"/>
        <c:lblOffset val="100"/>
        <c:noMultiLvlLbl val="0"/>
      </c:catAx>
      <c:valAx>
        <c:axId val="66296964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6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02230971128608"/>
          <c:y val="0.83854111986001745"/>
          <c:w val="0.43395538057742783"/>
          <c:h val="0.11979221347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75287</xdr:colOff>
      <xdr:row>34</xdr:row>
      <xdr:rowOff>6801</xdr:rowOff>
    </xdr:from>
    <xdr:to>
      <xdr:col>14</xdr:col>
      <xdr:colOff>306161</xdr:colOff>
      <xdr:row>53</xdr:row>
      <xdr:rowOff>156481</xdr:rowOff>
    </xdr:to>
    <xdr:graphicFrame macro="">
      <xdr:nvGraphicFramePr>
        <xdr:cNvPr id="1408020" name="Chart 2">
          <a:extLst>
            <a:ext uri="{FF2B5EF4-FFF2-40B4-BE49-F238E27FC236}">
              <a16:creationId xmlns:a16="http://schemas.microsoft.com/office/drawing/2014/main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161924</xdr:colOff>
      <xdr:row>25</xdr:row>
      <xdr:rowOff>19049</xdr:rowOff>
    </xdr:from>
    <xdr:to>
      <xdr:col>24</xdr:col>
      <xdr:colOff>57150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7CD453-2D69-46C9-88D1-D707A26B8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1528761</xdr:colOff>
      <xdr:row>28</xdr:row>
      <xdr:rowOff>104774</xdr:rowOff>
    </xdr:from>
    <xdr:to>
      <xdr:col>16</xdr:col>
      <xdr:colOff>209549</xdr:colOff>
      <xdr:row>49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A9B727-4F2B-4E2B-8916-A1D2D154D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view="pageBreakPreview" topLeftCell="A25" zoomScale="140" zoomScaleNormal="100" zoomScaleSheetLayoutView="140" workbookViewId="0">
      <selection activeCell="D33" sqref="D33"/>
    </sheetView>
  </sheetViews>
  <sheetFormatPr defaultRowHeight="12.75"/>
  <cols>
    <col min="1" max="1" width="27.140625" customWidth="1"/>
    <col min="2" max="19" width="5.7109375" customWidth="1"/>
    <col min="20" max="20" width="7" customWidth="1"/>
  </cols>
  <sheetData>
    <row r="1" spans="1:23" s="3" customFormat="1" ht="12.95" customHeight="1">
      <c r="A1" s="177" t="s">
        <v>363</v>
      </c>
      <c r="B1" s="183" t="s">
        <v>84</v>
      </c>
      <c r="C1" s="183" t="s">
        <v>85</v>
      </c>
      <c r="D1" s="183" t="s">
        <v>86</v>
      </c>
      <c r="E1" s="183" t="s">
        <v>87</v>
      </c>
      <c r="F1" s="183" t="s">
        <v>88</v>
      </c>
      <c r="G1" s="183" t="s">
        <v>89</v>
      </c>
      <c r="H1" s="183" t="s">
        <v>90</v>
      </c>
      <c r="I1" s="183" t="s">
        <v>91</v>
      </c>
      <c r="J1" s="183" t="s">
        <v>92</v>
      </c>
      <c r="K1" s="183" t="s">
        <v>93</v>
      </c>
      <c r="L1" s="183" t="s">
        <v>94</v>
      </c>
      <c r="M1" s="183" t="s">
        <v>95</v>
      </c>
      <c r="N1" s="183" t="s">
        <v>96</v>
      </c>
      <c r="O1" s="183" t="s">
        <v>97</v>
      </c>
      <c r="P1" s="183" t="s">
        <v>98</v>
      </c>
      <c r="Q1" s="439" t="s">
        <v>99</v>
      </c>
      <c r="R1" s="439" t="s">
        <v>100</v>
      </c>
      <c r="S1" s="439" t="s">
        <v>214</v>
      </c>
      <c r="T1" s="183" t="s">
        <v>17</v>
      </c>
    </row>
    <row r="2" spans="1:23" s="1" customFormat="1" ht="12.95" customHeight="1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3" s="1" customFormat="1" ht="12.95" customHeight="1">
      <c r="A3" s="182" t="s">
        <v>23</v>
      </c>
      <c r="B3" s="184"/>
      <c r="C3" s="184"/>
      <c r="D3" s="184"/>
      <c r="E3" s="182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1:23" s="1" customFormat="1" ht="12.95" customHeight="1">
      <c r="A4" s="101" t="s">
        <v>26</v>
      </c>
      <c r="B4" s="102">
        <f>'wk1'!$P$14</f>
        <v>22</v>
      </c>
      <c r="C4" s="102">
        <f>'wk2'!$P$14</f>
        <v>14</v>
      </c>
      <c r="D4" s="102">
        <f>'wk3'!$P$14</f>
        <v>20</v>
      </c>
      <c r="E4" s="102">
        <f>'wk4'!$P$14</f>
        <v>35</v>
      </c>
      <c r="F4" s="102">
        <f>'wk5'!$P$14</f>
        <v>35</v>
      </c>
      <c r="G4" s="102">
        <f>'wk6'!$P$14</f>
        <v>27</v>
      </c>
      <c r="H4" s="102">
        <f>'wk7'!$P$14</f>
        <v>42</v>
      </c>
      <c r="I4" s="102">
        <f>'wk8'!$P$14</f>
        <v>42</v>
      </c>
      <c r="J4" s="102">
        <f>'wk9'!$P$14</f>
        <v>40</v>
      </c>
      <c r="K4" s="102">
        <f>'wk10'!$P$14</f>
        <v>10</v>
      </c>
      <c r="L4" s="102">
        <f>'wk11'!$P$14</f>
        <v>24</v>
      </c>
      <c r="M4" s="102">
        <f>'wk12'!$P$14</f>
        <v>38</v>
      </c>
      <c r="N4" s="102">
        <f>'wk13'!$P$14</f>
        <v>22</v>
      </c>
      <c r="O4" s="102">
        <f>'wk14'!$P$14</f>
        <v>45</v>
      </c>
      <c r="P4" s="102">
        <f>'wk15'!$P$14</f>
        <v>38</v>
      </c>
      <c r="Q4" s="102">
        <f>'wk16'!$P$14</f>
        <v>30</v>
      </c>
      <c r="R4" s="102">
        <f>'wk17'!$P$14</f>
        <v>11</v>
      </c>
      <c r="S4" s="102">
        <f>'wk18'!$P$14</f>
        <v>7</v>
      </c>
      <c r="T4" s="102">
        <f>SUM(B4:S4)</f>
        <v>502</v>
      </c>
    </row>
    <row r="5" spans="1:23" s="1" customFormat="1" ht="12.95" customHeight="1">
      <c r="A5" s="101" t="s">
        <v>113</v>
      </c>
      <c r="B5" s="102">
        <f>'wk1'!$P$25</f>
        <v>29</v>
      </c>
      <c r="C5" s="102">
        <f>'wk2'!$P$25</f>
        <v>36</v>
      </c>
      <c r="D5" s="102">
        <f>'wk3'!$P$25</f>
        <v>15</v>
      </c>
      <c r="E5" s="102">
        <f>'wk4'!$P$25</f>
        <v>27</v>
      </c>
      <c r="F5" s="102">
        <f>'wk5'!$P$25</f>
        <v>23</v>
      </c>
      <c r="G5" s="102">
        <f>'wk6'!$P$25</f>
        <v>23</v>
      </c>
      <c r="H5" s="102">
        <f>'wk7'!$P$25</f>
        <v>46</v>
      </c>
      <c r="I5" s="102">
        <f>'wk8'!$P$25</f>
        <v>44</v>
      </c>
      <c r="J5" s="102">
        <f>'wk9'!$P$25</f>
        <v>28</v>
      </c>
      <c r="K5" s="102">
        <f>'wk10'!$P$25</f>
        <v>25</v>
      </c>
      <c r="L5" s="102">
        <f>'wk11'!$P$25</f>
        <v>18</v>
      </c>
      <c r="M5" s="102">
        <f>'wk12'!$P$25</f>
        <v>20</v>
      </c>
      <c r="N5" s="102">
        <f>'wk13'!$P$25</f>
        <v>18</v>
      </c>
      <c r="O5" s="102">
        <f>'wk14'!$P$25</f>
        <v>9</v>
      </c>
      <c r="P5" s="102">
        <f>'wk15'!$P$25</f>
        <v>31</v>
      </c>
      <c r="Q5" s="102">
        <f>'wk16'!$P$25</f>
        <v>16</v>
      </c>
      <c r="R5" s="102">
        <f>'wk17'!$P$25</f>
        <v>29</v>
      </c>
      <c r="S5" s="102">
        <f>'wk18'!$P$25</f>
        <v>25</v>
      </c>
      <c r="T5" s="102">
        <f>SUM(B5:S5)</f>
        <v>462</v>
      </c>
    </row>
    <row r="6" spans="1:23" s="1" customFormat="1" ht="12.95" customHeight="1">
      <c r="A6" s="101" t="s">
        <v>24</v>
      </c>
      <c r="B6" s="102">
        <f>'wk1'!$H$36</f>
        <v>22</v>
      </c>
      <c r="C6" s="102">
        <f>'wk2'!$H$36</f>
        <v>45</v>
      </c>
      <c r="D6" s="102">
        <f>'wk3'!$H$36</f>
        <v>17</v>
      </c>
      <c r="E6" s="102">
        <f>'wk4'!$H$36</f>
        <v>61</v>
      </c>
      <c r="F6" s="102">
        <f>'wk5'!$H$36</f>
        <v>46</v>
      </c>
      <c r="G6" s="102">
        <f>'wk6'!$H$36</f>
        <v>17</v>
      </c>
      <c r="H6" s="102">
        <f>'wk7'!$H$36</f>
        <v>29</v>
      </c>
      <c r="I6" s="102">
        <f>'wk8'!$H$36</f>
        <v>28</v>
      </c>
      <c r="J6" s="102">
        <f>'wk9'!$H$36</f>
        <v>17</v>
      </c>
      <c r="K6" s="102">
        <f>'wk10'!$H$36</f>
        <v>37</v>
      </c>
      <c r="L6" s="102">
        <f>'wk11'!$H$36</f>
        <v>46</v>
      </c>
      <c r="M6" s="102">
        <f>'wk12'!$H$36</f>
        <v>44</v>
      </c>
      <c r="N6" s="102">
        <f>'wk13'!$H$36</f>
        <v>30</v>
      </c>
      <c r="O6" s="102">
        <f>'wk14'!$H$36</f>
        <v>33</v>
      </c>
      <c r="P6" s="102">
        <f>'wk15'!$H$36</f>
        <v>27</v>
      </c>
      <c r="Q6" s="102">
        <f>'wk16'!$H$36</f>
        <v>35</v>
      </c>
      <c r="R6" s="102">
        <f>'wk17'!$H$36</f>
        <v>30</v>
      </c>
      <c r="S6" s="102">
        <f>'wk18'!$H$36</f>
        <v>24</v>
      </c>
      <c r="T6" s="102">
        <f>SUM(B6:S6)</f>
        <v>588</v>
      </c>
    </row>
    <row r="7" spans="1:23" s="1" customFormat="1" ht="12.95" customHeight="1">
      <c r="A7" s="101" t="s">
        <v>83</v>
      </c>
      <c r="B7" s="102">
        <f>'wk1'!$P$36</f>
        <v>24</v>
      </c>
      <c r="C7" s="102">
        <f>'wk2'!$P$36</f>
        <v>30</v>
      </c>
      <c r="D7" s="102">
        <f>'wk3'!$P$36</f>
        <v>16</v>
      </c>
      <c r="E7" s="102">
        <f>'wk4'!$P$36</f>
        <v>17</v>
      </c>
      <c r="F7" s="102">
        <f>'wk5'!$P$36</f>
        <v>21</v>
      </c>
      <c r="G7" s="102">
        <f>'wk6'!$P$36</f>
        <v>17</v>
      </c>
      <c r="H7" s="102">
        <f>'wk7'!$P$36</f>
        <v>22</v>
      </c>
      <c r="I7" s="102">
        <f>'wk8'!$P$36</f>
        <v>31</v>
      </c>
      <c r="J7" s="102">
        <f>'wk9'!$P$36</f>
        <v>9</v>
      </c>
      <c r="K7" s="102">
        <f>'wk10'!$P$36</f>
        <v>10</v>
      </c>
      <c r="L7" s="102">
        <f>'wk11'!$P$36</f>
        <v>34</v>
      </c>
      <c r="M7" s="102">
        <f>'wk12'!$P$36</f>
        <v>26</v>
      </c>
      <c r="N7" s="102">
        <f>'wk13'!$P$36</f>
        <v>16</v>
      </c>
      <c r="O7" s="102">
        <f>'wk14'!$P$36</f>
        <v>21</v>
      </c>
      <c r="P7" s="102">
        <f>'wk15'!$P$36</f>
        <v>48</v>
      </c>
      <c r="Q7" s="102">
        <f>'wk16'!$P$36</f>
        <v>14</v>
      </c>
      <c r="R7" s="102">
        <f>'wk17'!$P$36</f>
        <v>13</v>
      </c>
      <c r="S7" s="102">
        <f>'wk18'!$P$36</f>
        <v>25</v>
      </c>
      <c r="T7" s="102">
        <f>SUM(B7:S7)</f>
        <v>394</v>
      </c>
    </row>
    <row r="8" spans="1:23" s="1" customFormat="1" ht="12.95" customHeight="1">
      <c r="A8" s="182" t="s">
        <v>27</v>
      </c>
      <c r="B8" s="185">
        <f t="shared" ref="B8:S8" si="0">SUM(B4:B7)</f>
        <v>97</v>
      </c>
      <c r="C8" s="185">
        <f t="shared" si="0"/>
        <v>125</v>
      </c>
      <c r="D8" s="185">
        <f t="shared" si="0"/>
        <v>68</v>
      </c>
      <c r="E8" s="185">
        <f>SUM(E4:E7)</f>
        <v>140</v>
      </c>
      <c r="F8" s="185">
        <f t="shared" si="0"/>
        <v>125</v>
      </c>
      <c r="G8" s="185">
        <f t="shared" si="0"/>
        <v>84</v>
      </c>
      <c r="H8" s="185">
        <f t="shared" si="0"/>
        <v>139</v>
      </c>
      <c r="I8" s="185">
        <f t="shared" si="0"/>
        <v>145</v>
      </c>
      <c r="J8" s="185">
        <f t="shared" si="0"/>
        <v>94</v>
      </c>
      <c r="K8" s="185">
        <f t="shared" si="0"/>
        <v>82</v>
      </c>
      <c r="L8" s="185">
        <f t="shared" si="0"/>
        <v>122</v>
      </c>
      <c r="M8" s="185">
        <f t="shared" si="0"/>
        <v>128</v>
      </c>
      <c r="N8" s="185">
        <f t="shared" si="0"/>
        <v>86</v>
      </c>
      <c r="O8" s="185">
        <f t="shared" si="0"/>
        <v>108</v>
      </c>
      <c r="P8" s="185">
        <f t="shared" si="0"/>
        <v>144</v>
      </c>
      <c r="Q8" s="185">
        <f t="shared" si="0"/>
        <v>95</v>
      </c>
      <c r="R8" s="185">
        <f>SUM(R4:R7)</f>
        <v>83</v>
      </c>
      <c r="S8" s="185">
        <f t="shared" si="0"/>
        <v>81</v>
      </c>
      <c r="T8" s="185">
        <f>SUM(B8:S8)</f>
        <v>1946</v>
      </c>
      <c r="W8" s="178"/>
    </row>
    <row r="9" spans="1:23" s="1" customFormat="1" ht="12.95" customHeight="1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1:23" s="1" customFormat="1" ht="12.95" customHeight="1">
      <c r="A10" s="179" t="s">
        <v>61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23" s="1" customFormat="1" ht="12.95" customHeight="1">
      <c r="A11" s="101" t="s">
        <v>148</v>
      </c>
      <c r="B11" s="102">
        <f>'wk1'!$H$14</f>
        <v>12</v>
      </c>
      <c r="C11" s="102">
        <f>'wk2'!$H$14</f>
        <v>41</v>
      </c>
      <c r="D11" s="102">
        <f>'wk3'!$H$14</f>
        <v>25</v>
      </c>
      <c r="E11" s="102">
        <f>'wk4'!$H$14</f>
        <v>17</v>
      </c>
      <c r="F11" s="102">
        <f>'wk5'!$H$14</f>
        <v>43</v>
      </c>
      <c r="G11" s="102">
        <f>'wk6'!$H$14</f>
        <v>32</v>
      </c>
      <c r="H11" s="102">
        <f>'wk7'!$H$14</f>
        <v>35</v>
      </c>
      <c r="I11" s="102">
        <f>'wk8'!$H$14</f>
        <v>18</v>
      </c>
      <c r="J11" s="102">
        <f>'wk9'!$H$14</f>
        <v>21</v>
      </c>
      <c r="K11" s="102">
        <f>'wk10'!$H$14</f>
        <v>50</v>
      </c>
      <c r="L11" s="102">
        <f>'wk11'!$H$14</f>
        <v>19</v>
      </c>
      <c r="M11" s="102">
        <f>'wk12'!$H$14</f>
        <v>28</v>
      </c>
      <c r="N11" s="102">
        <f>'wk13'!$H$14</f>
        <v>16</v>
      </c>
      <c r="O11" s="102">
        <f>'wk14'!$H$14</f>
        <v>19</v>
      </c>
      <c r="P11" s="102">
        <f>'wk15'!$H$14</f>
        <v>33</v>
      </c>
      <c r="Q11" s="102">
        <f>'wk16'!$H$14</f>
        <v>18</v>
      </c>
      <c r="R11" s="102">
        <f>'wk17'!$H$14</f>
        <v>25</v>
      </c>
      <c r="S11" s="102">
        <f>'wk18'!$H$14</f>
        <v>22</v>
      </c>
      <c r="T11" s="102">
        <f>SUM(B11:S11)</f>
        <v>474</v>
      </c>
    </row>
    <row r="12" spans="1:23" s="1" customFormat="1" ht="12.95" customHeight="1">
      <c r="A12" s="101" t="s">
        <v>20</v>
      </c>
      <c r="B12" s="102">
        <f>'wk1'!$L$14</f>
        <v>26</v>
      </c>
      <c r="C12" s="102">
        <f>'wk2'!$L$14</f>
        <v>34</v>
      </c>
      <c r="D12" s="102">
        <f>'wk3'!$L$14</f>
        <v>23</v>
      </c>
      <c r="E12" s="102">
        <f>'wk4'!$L$14</f>
        <v>18</v>
      </c>
      <c r="F12" s="102">
        <f>'wk5'!$L$14</f>
        <v>22</v>
      </c>
      <c r="G12" s="102">
        <f>'wk6'!$L$14</f>
        <v>24</v>
      </c>
      <c r="H12" s="102">
        <f>'wk7'!$L$14</f>
        <v>24</v>
      </c>
      <c r="I12" s="102">
        <f>'wk8'!$L$14</f>
        <v>26</v>
      </c>
      <c r="J12" s="102">
        <f>'wk9'!$L$14</f>
        <v>30</v>
      </c>
      <c r="K12" s="102">
        <f>'wk10'!$L$14</f>
        <v>29</v>
      </c>
      <c r="L12" s="102">
        <f>'wk11'!$L$14</f>
        <v>35</v>
      </c>
      <c r="M12" s="102">
        <f>'wk12'!$L$14</f>
        <v>16</v>
      </c>
      <c r="N12" s="102">
        <f>'wk13'!$L$14</f>
        <v>35</v>
      </c>
      <c r="O12" s="102">
        <f>'wk14'!$L$14</f>
        <v>32</v>
      </c>
      <c r="P12" s="102">
        <f>'wk15'!$L$14</f>
        <v>41</v>
      </c>
      <c r="Q12" s="102">
        <f>'wk16'!$L$14</f>
        <v>33</v>
      </c>
      <c r="R12" s="102">
        <f>'wk17'!$L$14</f>
        <v>4</v>
      </c>
      <c r="S12" s="102">
        <f>'wk18'!$L$14</f>
        <v>10</v>
      </c>
      <c r="T12" s="102">
        <f>SUM(B12:S12)</f>
        <v>462</v>
      </c>
    </row>
    <row r="13" spans="1:23" s="1" customFormat="1" ht="12.95" customHeight="1">
      <c r="A13" s="101" t="s">
        <v>25</v>
      </c>
      <c r="B13" s="102">
        <f>'wk1'!$L$25</f>
        <v>19</v>
      </c>
      <c r="C13" s="102">
        <f>'wk2'!$L$25</f>
        <v>31</v>
      </c>
      <c r="D13" s="102">
        <f>'wk3'!$L$25</f>
        <v>44</v>
      </c>
      <c r="E13" s="102">
        <f>'wk4'!$L$25</f>
        <v>26</v>
      </c>
      <c r="F13" s="102">
        <f>'wk5'!$L$25</f>
        <v>9</v>
      </c>
      <c r="G13" s="102">
        <f>'wk6'!$L$25</f>
        <v>3</v>
      </c>
      <c r="H13" s="102">
        <f>'wk7'!$L$25</f>
        <v>12</v>
      </c>
      <c r="I13" s="102">
        <f>'wk8'!$L$25</f>
        <v>32</v>
      </c>
      <c r="J13" s="102">
        <f>'wk9'!$L$25</f>
        <v>21</v>
      </c>
      <c r="K13" s="102">
        <f>'wk10'!$L$25</f>
        <v>12</v>
      </c>
      <c r="L13" s="102">
        <f>'wk11'!$L$25</f>
        <v>19</v>
      </c>
      <c r="M13" s="102">
        <f>'wk12'!$L$25</f>
        <v>18</v>
      </c>
      <c r="N13" s="102">
        <f>'wk13'!$L$25</f>
        <v>21</v>
      </c>
      <c r="O13" s="102">
        <f>'wk14'!$L$25</f>
        <v>13</v>
      </c>
      <c r="P13" s="102">
        <f>'wk15'!$L$25</f>
        <v>14</v>
      </c>
      <c r="Q13" s="102">
        <f>'wk16'!$L$25</f>
        <v>29</v>
      </c>
      <c r="R13" s="102">
        <f>'wk17'!$L$25</f>
        <v>47</v>
      </c>
      <c r="S13" s="102">
        <f>'wk18'!$L$25</f>
        <v>17</v>
      </c>
      <c r="T13" s="102">
        <f>SUM(B13:S13)</f>
        <v>387</v>
      </c>
    </row>
    <row r="14" spans="1:23" s="1" customFormat="1" ht="12.95" customHeight="1">
      <c r="A14" s="101" t="s">
        <v>154</v>
      </c>
      <c r="B14" s="102">
        <f>'wk1'!$L$47</f>
        <v>47</v>
      </c>
      <c r="C14" s="102">
        <f>'wk2'!$L$47</f>
        <v>14</v>
      </c>
      <c r="D14" s="102">
        <f>'wk3'!$L$47</f>
        <v>15</v>
      </c>
      <c r="E14" s="102">
        <f>'wk4'!$L$47</f>
        <v>30</v>
      </c>
      <c r="F14" s="102">
        <f>'wk5'!$L$47</f>
        <v>4</v>
      </c>
      <c r="G14" s="102">
        <f>'wk6'!$L$47</f>
        <v>10</v>
      </c>
      <c r="H14" s="102">
        <f>'wk7'!$L$47</f>
        <v>17</v>
      </c>
      <c r="I14" s="102">
        <f>'wk8'!$L$47</f>
        <v>7</v>
      </c>
      <c r="J14" s="102">
        <f>'wk9'!$L$47</f>
        <v>8</v>
      </c>
      <c r="K14" s="102">
        <f>'wk10'!$L$47</f>
        <v>27</v>
      </c>
      <c r="L14" s="102">
        <f>'wk11'!$L$47</f>
        <v>27</v>
      </c>
      <c r="M14" s="102">
        <f>'wk12'!$L$47</f>
        <v>19</v>
      </c>
      <c r="N14" s="102">
        <f>'wk13'!$L$47</f>
        <v>19</v>
      </c>
      <c r="O14" s="102">
        <f>'wk14'!$L$47</f>
        <v>34</v>
      </c>
      <c r="P14" s="102">
        <f>'wk15'!$L$47</f>
        <v>19</v>
      </c>
      <c r="Q14" s="102">
        <f>'wk16'!$L$47</f>
        <v>28</v>
      </c>
      <c r="R14" s="102">
        <f>'wk17'!$L$47</f>
        <v>16</v>
      </c>
      <c r="S14" s="102">
        <f>'wk18'!$L$47</f>
        <v>15</v>
      </c>
      <c r="T14" s="102">
        <f>SUM(B14:S14)</f>
        <v>356</v>
      </c>
    </row>
    <row r="15" spans="1:23" s="1" customFormat="1" ht="12.95" customHeight="1">
      <c r="A15" s="179" t="s">
        <v>62</v>
      </c>
      <c r="B15" s="187">
        <f t="shared" ref="B15:S15" si="1">SUM(B11:B14)</f>
        <v>104</v>
      </c>
      <c r="C15" s="187">
        <f t="shared" si="1"/>
        <v>120</v>
      </c>
      <c r="D15" s="187">
        <f t="shared" si="1"/>
        <v>107</v>
      </c>
      <c r="E15" s="187">
        <f>SUM(E11:E14)</f>
        <v>91</v>
      </c>
      <c r="F15" s="187">
        <f t="shared" si="1"/>
        <v>78</v>
      </c>
      <c r="G15" s="187">
        <f t="shared" si="1"/>
        <v>69</v>
      </c>
      <c r="H15" s="187">
        <f t="shared" si="1"/>
        <v>88</v>
      </c>
      <c r="I15" s="187">
        <f t="shared" si="1"/>
        <v>83</v>
      </c>
      <c r="J15" s="187">
        <f t="shared" si="1"/>
        <v>80</v>
      </c>
      <c r="K15" s="187">
        <f t="shared" si="1"/>
        <v>118</v>
      </c>
      <c r="L15" s="187">
        <f t="shared" si="1"/>
        <v>100</v>
      </c>
      <c r="M15" s="187">
        <f t="shared" si="1"/>
        <v>81</v>
      </c>
      <c r="N15" s="187">
        <f t="shared" si="1"/>
        <v>91</v>
      </c>
      <c r="O15" s="187">
        <f t="shared" si="1"/>
        <v>98</v>
      </c>
      <c r="P15" s="187">
        <f t="shared" si="1"/>
        <v>107</v>
      </c>
      <c r="Q15" s="187">
        <f t="shared" si="1"/>
        <v>108</v>
      </c>
      <c r="R15" s="187">
        <f>SUM(R11:R14)</f>
        <v>92</v>
      </c>
      <c r="S15" s="187">
        <f t="shared" si="1"/>
        <v>64</v>
      </c>
      <c r="T15" s="187">
        <f>SUM(T11:T14)</f>
        <v>1679</v>
      </c>
    </row>
    <row r="16" spans="1:23" s="1" customFormat="1" ht="12.95" customHeight="1">
      <c r="A16" s="29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</row>
    <row r="17" spans="1:20" s="1" customFormat="1" ht="12.95" customHeight="1">
      <c r="A17" s="188" t="s">
        <v>63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</row>
    <row r="18" spans="1:20" s="1" customFormat="1" ht="12.95" customHeight="1">
      <c r="A18" s="189" t="s">
        <v>109</v>
      </c>
      <c r="B18" s="102">
        <f>'wk1'!$D$14</f>
        <v>28</v>
      </c>
      <c r="C18" s="102">
        <f>'wk2'!$D$14</f>
        <v>35</v>
      </c>
      <c r="D18" s="102">
        <f>'wk3'!$D$14</f>
        <v>13</v>
      </c>
      <c r="E18" s="102">
        <f>'wk4'!$D$14</f>
        <v>35</v>
      </c>
      <c r="F18" s="102">
        <f>'wk5'!$D$14</f>
        <v>48</v>
      </c>
      <c r="G18" s="102">
        <f>'wk6'!$D$14</f>
        <v>9</v>
      </c>
      <c r="H18" s="102">
        <f>'wk7'!$D$14</f>
        <v>14</v>
      </c>
      <c r="I18" s="102">
        <f>'wk8'!$D$14</f>
        <v>21</v>
      </c>
      <c r="J18" s="102">
        <f>'wk9'!$D$14</f>
        <v>29</v>
      </c>
      <c r="K18" s="102">
        <f>'wk10'!$D$14</f>
        <v>29</v>
      </c>
      <c r="L18" s="102">
        <f>'wk11'!$D$14</f>
        <v>15</v>
      </c>
      <c r="M18" s="102">
        <f>'wk12'!$D$14</f>
        <v>31</v>
      </c>
      <c r="N18" s="102">
        <f>'wk13'!$D$14</f>
        <v>27</v>
      </c>
      <c r="O18" s="102">
        <f>'wk14'!$D$14</f>
        <v>34</v>
      </c>
      <c r="P18" s="102">
        <f>'wk15'!$D$14</f>
        <v>27</v>
      </c>
      <c r="Q18" s="102">
        <f>'wk16'!$D$14</f>
        <v>34</v>
      </c>
      <c r="R18" s="102">
        <f>'wk17'!$D$14</f>
        <v>43</v>
      </c>
      <c r="S18" s="102">
        <f>'wk18'!$D$14</f>
        <v>16</v>
      </c>
      <c r="T18" s="102">
        <f>SUM(B18:S18)</f>
        <v>488</v>
      </c>
    </row>
    <row r="19" spans="1:20" s="1" customFormat="1" ht="12.95" customHeight="1">
      <c r="A19" s="190" t="s">
        <v>21</v>
      </c>
      <c r="B19" s="102">
        <f>'wk1'!$D$25</f>
        <v>34</v>
      </c>
      <c r="C19" s="102">
        <f>'wk2'!$D$25</f>
        <v>20</v>
      </c>
      <c r="D19" s="102">
        <f>'wk3'!$D$25</f>
        <v>21</v>
      </c>
      <c r="E19" s="102">
        <f>'wk4'!$D$25</f>
        <v>35</v>
      </c>
      <c r="F19" s="102">
        <f>'wk5'!$D$25</f>
        <v>35</v>
      </c>
      <c r="G19" s="102">
        <f>'wk6'!$D$25</f>
        <v>30</v>
      </c>
      <c r="H19" s="102">
        <f>'wk7'!$D$25</f>
        <v>26</v>
      </c>
      <c r="I19" s="102">
        <f>'wk8'!$D$25</f>
        <v>10</v>
      </c>
      <c r="J19" s="102">
        <f>'wk9'!$D$25</f>
        <v>25</v>
      </c>
      <c r="K19" s="102">
        <f>'wk10'!$D$25</f>
        <v>30</v>
      </c>
      <c r="L19" s="102">
        <f>'wk11'!$D$25</f>
        <v>49</v>
      </c>
      <c r="M19" s="102">
        <f>'wk12'!$D$25</f>
        <v>11</v>
      </c>
      <c r="N19" s="102">
        <f>'wk13'!$D$25</f>
        <v>39</v>
      </c>
      <c r="O19" s="102">
        <f>'wk14'!$D$25</f>
        <v>26</v>
      </c>
      <c r="P19" s="102">
        <f>'wk15'!$D$25</f>
        <v>34</v>
      </c>
      <c r="Q19" s="102">
        <f>'wk16'!$D$25</f>
        <v>27</v>
      </c>
      <c r="R19" s="102">
        <f>'wk17'!$D$25</f>
        <v>35</v>
      </c>
      <c r="S19" s="102">
        <f>'wk18'!$D$25</f>
        <v>7</v>
      </c>
      <c r="T19" s="102">
        <f>SUM(B19:S19)</f>
        <v>494</v>
      </c>
    </row>
    <row r="20" spans="1:20" s="1" customFormat="1" ht="12.95" customHeight="1">
      <c r="A20" s="190" t="s">
        <v>152</v>
      </c>
      <c r="B20" s="102">
        <f>'wk1'!$D$36</f>
        <v>24</v>
      </c>
      <c r="C20" s="102">
        <f>'wk2'!$D$36</f>
        <v>13</v>
      </c>
      <c r="D20" s="102">
        <f>'wk3'!$D$36</f>
        <v>24</v>
      </c>
      <c r="E20" s="102">
        <f>'wk4'!$D$36</f>
        <v>26</v>
      </c>
      <c r="F20" s="102">
        <f>'wk5'!$D$36</f>
        <v>27</v>
      </c>
      <c r="G20" s="102">
        <f>'wk6'!$D$36</f>
        <v>41</v>
      </c>
      <c r="H20" s="102">
        <f>'wk7'!$D$36</f>
        <v>34</v>
      </c>
      <c r="I20" s="102">
        <f>'wk8'!$D$36</f>
        <v>9</v>
      </c>
      <c r="J20" s="102">
        <f>'wk9'!$D$36</f>
        <v>21</v>
      </c>
      <c r="K20" s="102">
        <f>'wk10'!$D$36</f>
        <v>9</v>
      </c>
      <c r="L20" s="102">
        <f>'wk11'!$D$36</f>
        <v>39</v>
      </c>
      <c r="M20" s="102">
        <f>'wk12'!$D$36</f>
        <v>16</v>
      </c>
      <c r="N20" s="102">
        <f>'wk13'!$D$36</f>
        <v>37</v>
      </c>
      <c r="O20" s="102">
        <f>'wk14'!$D$36</f>
        <v>26</v>
      </c>
      <c r="P20" s="102">
        <f>'wk15'!$D$36</f>
        <v>34</v>
      </c>
      <c r="Q20" s="102">
        <f>'wk16'!$D$36</f>
        <v>40</v>
      </c>
      <c r="R20" s="102">
        <f>'wk17'!$D$36</f>
        <v>22</v>
      </c>
      <c r="S20" s="102">
        <f>'wk18'!$D$36</f>
        <v>14</v>
      </c>
      <c r="T20" s="102">
        <f>SUM(B20:S20)</f>
        <v>456</v>
      </c>
    </row>
    <row r="21" spans="1:20" s="1" customFormat="1" ht="12.95" customHeight="1">
      <c r="A21" s="190" t="s">
        <v>57</v>
      </c>
      <c r="B21" s="102">
        <f>'wk1'!$D$47</f>
        <v>6</v>
      </c>
      <c r="C21" s="102">
        <f>'wk2'!$D$47</f>
        <v>21</v>
      </c>
      <c r="D21" s="102">
        <f>'wk3'!$D$47</f>
        <v>25</v>
      </c>
      <c r="E21" s="102">
        <f>'wk4'!$D$47</f>
        <v>25</v>
      </c>
      <c r="F21" s="102">
        <f>'wk5'!$D$47</f>
        <v>6</v>
      </c>
      <c r="G21" s="102">
        <f>'wk6'!$D$47</f>
        <v>9</v>
      </c>
      <c r="H21" s="102">
        <f>'wk7'!$D$47</f>
        <v>12</v>
      </c>
      <c r="I21" s="102">
        <f>'wk8'!$D$47</f>
        <v>6</v>
      </c>
      <c r="J21" s="102">
        <f>'wk9'!$D$47</f>
        <v>39</v>
      </c>
      <c r="K21" s="102">
        <f>'wk10'!$D$47</f>
        <v>18</v>
      </c>
      <c r="L21" s="102">
        <f>'wk11'!$D$47</f>
        <v>7</v>
      </c>
      <c r="M21" s="102">
        <f>'wk12'!$D$47</f>
        <v>17</v>
      </c>
      <c r="N21" s="102">
        <f>'wk13'!$D$47</f>
        <v>13</v>
      </c>
      <c r="O21" s="102">
        <f>'wk14'!$D$47</f>
        <v>37</v>
      </c>
      <c r="P21" s="102">
        <f>'wk15'!$D$47</f>
        <v>16</v>
      </c>
      <c r="Q21" s="102">
        <f>'wk16'!$D$47</f>
        <v>19</v>
      </c>
      <c r="R21" s="102">
        <f>'wk17'!$D$47</f>
        <v>25</v>
      </c>
      <c r="S21" s="102">
        <f>'wk18'!$D$47</f>
        <v>20</v>
      </c>
      <c r="T21" s="102">
        <f>SUM(B21:S21)</f>
        <v>321</v>
      </c>
    </row>
    <row r="22" spans="1:20" s="1" customFormat="1" ht="12.95" customHeight="1">
      <c r="A22" s="188" t="s">
        <v>64</v>
      </c>
      <c r="B22" s="191">
        <f t="shared" ref="B22:S22" si="2">SUM(B18:B21)</f>
        <v>92</v>
      </c>
      <c r="C22" s="191">
        <f t="shared" si="2"/>
        <v>89</v>
      </c>
      <c r="D22" s="191">
        <f t="shared" si="2"/>
        <v>83</v>
      </c>
      <c r="E22" s="191">
        <f>SUM(E18:E21)</f>
        <v>121</v>
      </c>
      <c r="F22" s="191">
        <f t="shared" si="2"/>
        <v>116</v>
      </c>
      <c r="G22" s="191">
        <f t="shared" si="2"/>
        <v>89</v>
      </c>
      <c r="H22" s="191">
        <f t="shared" si="2"/>
        <v>86</v>
      </c>
      <c r="I22" s="191">
        <f t="shared" si="2"/>
        <v>46</v>
      </c>
      <c r="J22" s="191">
        <f t="shared" si="2"/>
        <v>114</v>
      </c>
      <c r="K22" s="191">
        <f t="shared" si="2"/>
        <v>86</v>
      </c>
      <c r="L22" s="191">
        <f t="shared" si="2"/>
        <v>110</v>
      </c>
      <c r="M22" s="191">
        <f t="shared" si="2"/>
        <v>75</v>
      </c>
      <c r="N22" s="191">
        <f t="shared" si="2"/>
        <v>116</v>
      </c>
      <c r="O22" s="191">
        <f t="shared" si="2"/>
        <v>123</v>
      </c>
      <c r="P22" s="191">
        <f t="shared" si="2"/>
        <v>111</v>
      </c>
      <c r="Q22" s="191">
        <f t="shared" si="2"/>
        <v>120</v>
      </c>
      <c r="R22" s="191">
        <f>SUM(R18:R21)</f>
        <v>125</v>
      </c>
      <c r="S22" s="191">
        <f t="shared" si="2"/>
        <v>57</v>
      </c>
      <c r="T22" s="191">
        <f>SUM(T18:T21)</f>
        <v>1759</v>
      </c>
    </row>
    <row r="23" spans="1:20" s="1" customFormat="1" ht="12.95" customHeight="1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</row>
    <row r="24" spans="1:20" s="1" customFormat="1" ht="12.95" customHeight="1">
      <c r="A24" s="192" t="s">
        <v>18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</row>
    <row r="25" spans="1:20" s="1" customFormat="1" ht="12.95" customHeight="1">
      <c r="A25" s="189" t="s">
        <v>19</v>
      </c>
      <c r="B25" s="102">
        <f>'wk1'!$L$36</f>
        <v>22</v>
      </c>
      <c r="C25" s="102">
        <f>'wk2'!$L$36</f>
        <v>40</v>
      </c>
      <c r="D25" s="102">
        <f>'wk3'!$L$36</f>
        <v>24</v>
      </c>
      <c r="E25" s="102">
        <f>'wk4'!$L$36</f>
        <v>25</v>
      </c>
      <c r="F25" s="102">
        <f>'wk5'!$L$36</f>
        <v>26</v>
      </c>
      <c r="G25" s="102">
        <f>'wk6'!$L$36</f>
        <v>36</v>
      </c>
      <c r="H25" s="102">
        <f>'wk7'!$L$36</f>
        <v>23</v>
      </c>
      <c r="I25" s="102">
        <f>'wk8'!$L$36</f>
        <v>34</v>
      </c>
      <c r="J25" s="102">
        <f>'wk9'!$L$36</f>
        <v>25</v>
      </c>
      <c r="K25" s="102">
        <f>'wk10'!$L$36</f>
        <v>15</v>
      </c>
      <c r="L25" s="102">
        <f>'wk11'!$L$36</f>
        <v>29</v>
      </c>
      <c r="M25" s="102">
        <f>'wk12'!$L$36</f>
        <v>20</v>
      </c>
      <c r="N25" s="102">
        <f>'wk13'!$L$36</f>
        <v>17</v>
      </c>
      <c r="O25" s="102">
        <f>'wk14'!$L$36</f>
        <v>10</v>
      </c>
      <c r="P25" s="102">
        <f>'wk15'!$L$36</f>
        <v>20</v>
      </c>
      <c r="Q25" s="102">
        <f>'wk16'!$L$36</f>
        <v>34</v>
      </c>
      <c r="R25" s="102">
        <f>'wk17'!$L$36</f>
        <v>40</v>
      </c>
      <c r="S25" s="102">
        <f>'wk18'!$L$36</f>
        <v>14</v>
      </c>
      <c r="T25" s="102">
        <f>SUM(B25:S25)</f>
        <v>454</v>
      </c>
    </row>
    <row r="26" spans="1:20" s="1" customFormat="1" ht="12.95" customHeight="1">
      <c r="A26" s="190" t="s">
        <v>155</v>
      </c>
      <c r="B26" s="102">
        <f>'wk1'!$H$25</f>
        <v>22</v>
      </c>
      <c r="C26" s="102">
        <f>'wk2'!$H$25</f>
        <v>24</v>
      </c>
      <c r="D26" s="102">
        <f>'wk3'!$H$25</f>
        <v>12</v>
      </c>
      <c r="E26" s="102">
        <f>'wk4'!$H$25</f>
        <v>27</v>
      </c>
      <c r="F26" s="102">
        <f>'wk5'!$H$25</f>
        <v>21</v>
      </c>
      <c r="G26" s="102">
        <f>'wk6'!$H$25</f>
        <v>18</v>
      </c>
      <c r="H26" s="102">
        <f>'wk7'!$H$25</f>
        <v>9</v>
      </c>
      <c r="I26" s="102">
        <f>'wk8'!$H$25</f>
        <v>40</v>
      </c>
      <c r="J26" s="102">
        <f>'wk9'!$H$25</f>
        <v>21</v>
      </c>
      <c r="K26" s="102">
        <f>'wk10'!$H$25</f>
        <v>12</v>
      </c>
      <c r="L26" s="102">
        <f>'wk11'!$H$25</f>
        <v>31</v>
      </c>
      <c r="M26" s="102">
        <f>'wk12'!$H$25</f>
        <v>9</v>
      </c>
      <c r="N26" s="102">
        <f>'wk13'!$H$25</f>
        <v>30</v>
      </c>
      <c r="O26" s="102">
        <f>'wk14'!$H$25</f>
        <v>26</v>
      </c>
      <c r="P26" s="102">
        <f>'wk15'!$H$25</f>
        <v>17</v>
      </c>
      <c r="Q26" s="102">
        <f>'wk16'!$H$25</f>
        <v>7</v>
      </c>
      <c r="R26" s="102">
        <f>'wk17'!$H$25</f>
        <v>12</v>
      </c>
      <c r="S26" s="102">
        <f>'wk18'!$H$25</f>
        <v>17</v>
      </c>
      <c r="T26" s="102">
        <f>SUM(B26:S26)</f>
        <v>355</v>
      </c>
    </row>
    <row r="27" spans="1:20" s="1" customFormat="1" ht="12.95" customHeight="1">
      <c r="A27" s="189" t="s">
        <v>153</v>
      </c>
      <c r="B27" s="102">
        <f>'wk1'!$P$47</f>
        <v>23</v>
      </c>
      <c r="C27" s="102">
        <f>'wk2'!$P$47</f>
        <v>7</v>
      </c>
      <c r="D27" s="102">
        <f>'wk3'!$P$47</f>
        <v>12</v>
      </c>
      <c r="E27" s="102">
        <f>'wk4'!$P$47</f>
        <v>31</v>
      </c>
      <c r="F27" s="102">
        <f>'wk5'!$P$47</f>
        <v>12</v>
      </c>
      <c r="G27" s="102">
        <f>'wk6'!$P$47</f>
        <v>10</v>
      </c>
      <c r="H27" s="102">
        <f>'wk7'!$P$47</f>
        <v>22</v>
      </c>
      <c r="I27" s="102">
        <f>'wk8'!$P$47</f>
        <v>22</v>
      </c>
      <c r="J27" s="102">
        <f>'wk9'!$P$47</f>
        <v>33</v>
      </c>
      <c r="K27" s="102">
        <f>'wk10'!$P$47</f>
        <v>48</v>
      </c>
      <c r="L27" s="102">
        <f>'wk11'!$P$47</f>
        <v>18</v>
      </c>
      <c r="M27" s="102">
        <f>'wk12'!$P$47</f>
        <v>27</v>
      </c>
      <c r="N27" s="102">
        <f>'wk13'!$P$47</f>
        <v>24</v>
      </c>
      <c r="O27" s="102">
        <f>'wk14'!$P$47</f>
        <v>14</v>
      </c>
      <c r="P27" s="102">
        <f>'wk15'!$P$47</f>
        <v>13</v>
      </c>
      <c r="Q27" s="102">
        <f>'wk16'!$P$47</f>
        <v>15</v>
      </c>
      <c r="R27" s="102">
        <f>'wk17'!$P$47</f>
        <v>14</v>
      </c>
      <c r="S27" s="102">
        <f>'wk18'!$P$47</f>
        <v>25</v>
      </c>
      <c r="T27" s="102">
        <f>SUM(B27:S27)</f>
        <v>370</v>
      </c>
    </row>
    <row r="28" spans="1:20" s="1" customFormat="1" ht="12.95" customHeight="1">
      <c r="A28" s="189" t="s">
        <v>192</v>
      </c>
      <c r="B28" s="102">
        <f>'wk1'!$H$47</f>
        <v>29</v>
      </c>
      <c r="C28" s="102">
        <f>'wk2'!$H$47</f>
        <v>18</v>
      </c>
      <c r="D28" s="102">
        <f>'wk3'!$H$47</f>
        <v>21</v>
      </c>
      <c r="E28" s="102">
        <f>'wk4'!$H$47</f>
        <v>14</v>
      </c>
      <c r="F28" s="102">
        <f>'wk5'!$H$47</f>
        <v>15</v>
      </c>
      <c r="G28" s="102">
        <f>'wk6'!$H$47</f>
        <v>23</v>
      </c>
      <c r="H28" s="102">
        <f>'wk7'!$H$47</f>
        <v>38</v>
      </c>
      <c r="I28" s="102">
        <f>'wk8'!$H$47</f>
        <v>29</v>
      </c>
      <c r="J28" s="102">
        <f>'wk9'!$H$47</f>
        <v>30</v>
      </c>
      <c r="K28" s="102">
        <f>'wk10'!$H$47</f>
        <v>3</v>
      </c>
      <c r="L28" s="102">
        <f>'wk11'!$H$47</f>
        <v>36</v>
      </c>
      <c r="M28" s="102">
        <f>'wk12'!$H$47</f>
        <v>35</v>
      </c>
      <c r="N28" s="102">
        <f>'wk13'!$H$47</f>
        <v>18</v>
      </c>
      <c r="O28" s="102">
        <f>'wk14'!$H$47</f>
        <v>19</v>
      </c>
      <c r="P28" s="102">
        <f>'wk15'!$H$47</f>
        <v>16</v>
      </c>
      <c r="Q28" s="102">
        <f>'wk16'!$H$47</f>
        <v>18</v>
      </c>
      <c r="R28" s="102">
        <f>'wk17'!$H$47</f>
        <v>18</v>
      </c>
      <c r="S28" s="102">
        <f>'wk18'!$H$47</f>
        <v>19</v>
      </c>
      <c r="T28" s="102">
        <f>SUM(B28:S28)</f>
        <v>399</v>
      </c>
    </row>
    <row r="29" spans="1:20" s="1" customFormat="1" ht="12.95" customHeight="1">
      <c r="A29" s="192" t="s">
        <v>22</v>
      </c>
      <c r="B29" s="193">
        <f t="shared" ref="B29:S29" si="3">SUM(B25:B28)</f>
        <v>96</v>
      </c>
      <c r="C29" s="193">
        <f t="shared" si="3"/>
        <v>89</v>
      </c>
      <c r="D29" s="193">
        <f t="shared" si="3"/>
        <v>69</v>
      </c>
      <c r="E29" s="193">
        <f>SUM(E25:E28)</f>
        <v>97</v>
      </c>
      <c r="F29" s="193">
        <f t="shared" si="3"/>
        <v>74</v>
      </c>
      <c r="G29" s="193">
        <f t="shared" si="3"/>
        <v>87</v>
      </c>
      <c r="H29" s="193">
        <f t="shared" si="3"/>
        <v>92</v>
      </c>
      <c r="I29" s="193">
        <f t="shared" si="3"/>
        <v>125</v>
      </c>
      <c r="J29" s="193">
        <f t="shared" si="3"/>
        <v>109</v>
      </c>
      <c r="K29" s="193">
        <f t="shared" si="3"/>
        <v>78</v>
      </c>
      <c r="L29" s="193">
        <f t="shared" si="3"/>
        <v>114</v>
      </c>
      <c r="M29" s="193">
        <f t="shared" si="3"/>
        <v>91</v>
      </c>
      <c r="N29" s="193">
        <f t="shared" si="3"/>
        <v>89</v>
      </c>
      <c r="O29" s="193">
        <f t="shared" si="3"/>
        <v>69</v>
      </c>
      <c r="P29" s="193">
        <f t="shared" si="3"/>
        <v>66</v>
      </c>
      <c r="Q29" s="193">
        <f t="shared" si="3"/>
        <v>74</v>
      </c>
      <c r="R29" s="193">
        <f>SUM(R25:R28)</f>
        <v>84</v>
      </c>
      <c r="S29" s="193">
        <f t="shared" si="3"/>
        <v>75</v>
      </c>
      <c r="T29" s="193">
        <f>SUM(T25:T28)</f>
        <v>1578</v>
      </c>
    </row>
    <row r="30" spans="1:20" s="1" customFormat="1" ht="12.95" customHeight="1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20" s="2" customFormat="1" ht="12.95" customHeight="1">
      <c r="A31" s="177" t="s">
        <v>65</v>
      </c>
      <c r="B31" s="183">
        <f t="shared" ref="B31:T31" si="4">SUM(B8+B15+B22+B29)</f>
        <v>389</v>
      </c>
      <c r="C31" s="183">
        <f t="shared" si="4"/>
        <v>423</v>
      </c>
      <c r="D31" s="183">
        <f t="shared" si="4"/>
        <v>327</v>
      </c>
      <c r="E31" s="183">
        <f t="shared" si="4"/>
        <v>449</v>
      </c>
      <c r="F31" s="183">
        <f t="shared" si="4"/>
        <v>393</v>
      </c>
      <c r="G31" s="183">
        <f t="shared" si="4"/>
        <v>329</v>
      </c>
      <c r="H31" s="183">
        <f t="shared" si="4"/>
        <v>405</v>
      </c>
      <c r="I31" s="183">
        <f t="shared" si="4"/>
        <v>399</v>
      </c>
      <c r="J31" s="183">
        <f t="shared" si="4"/>
        <v>397</v>
      </c>
      <c r="K31" s="183">
        <f t="shared" si="4"/>
        <v>364</v>
      </c>
      <c r="L31" s="183">
        <f t="shared" si="4"/>
        <v>446</v>
      </c>
      <c r="M31" s="183">
        <f t="shared" si="4"/>
        <v>375</v>
      </c>
      <c r="N31" s="183">
        <f t="shared" si="4"/>
        <v>382</v>
      </c>
      <c r="O31" s="183">
        <f t="shared" si="4"/>
        <v>398</v>
      </c>
      <c r="P31" s="183">
        <f t="shared" si="4"/>
        <v>428</v>
      </c>
      <c r="Q31" s="183">
        <f t="shared" si="4"/>
        <v>397</v>
      </c>
      <c r="R31" s="183">
        <f t="shared" si="4"/>
        <v>384</v>
      </c>
      <c r="S31" s="183">
        <f t="shared" si="4"/>
        <v>277</v>
      </c>
      <c r="T31" s="183">
        <f t="shared" si="4"/>
        <v>6962</v>
      </c>
    </row>
    <row r="32" spans="1:20" s="2" customFormat="1" ht="12.95" customHeight="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</row>
    <row r="33" spans="1:20" s="2" customFormat="1" ht="12.95" customHeight="1">
      <c r="A33" s="2" t="s">
        <v>364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29" t="s">
        <v>652</v>
      </c>
      <c r="Q33" s="328"/>
      <c r="R33" s="327"/>
      <c r="S33" s="328"/>
      <c r="T33" s="328"/>
    </row>
    <row r="34" spans="1:20" ht="12.9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12.95" customHeight="1">
      <c r="A35" s="204" t="s">
        <v>23</v>
      </c>
      <c r="B35" s="219" t="s">
        <v>143</v>
      </c>
      <c r="C35" s="219" t="s">
        <v>144</v>
      </c>
      <c r="D35" s="220" t="s">
        <v>37</v>
      </c>
      <c r="E35" s="219" t="s">
        <v>176</v>
      </c>
      <c r="F35" s="185" t="s">
        <v>1151</v>
      </c>
      <c r="G35" s="43"/>
      <c r="H35" s="43"/>
      <c r="I35" s="43"/>
      <c r="J35" s="43"/>
      <c r="K35" s="43"/>
      <c r="L35" s="43"/>
      <c r="M35" s="43"/>
      <c r="N35" s="43"/>
      <c r="O35" s="43"/>
      <c r="P35" s="204" t="s">
        <v>23</v>
      </c>
      <c r="Q35" s="204"/>
      <c r="R35" s="204"/>
      <c r="S35" s="204"/>
      <c r="T35" s="204"/>
    </row>
    <row r="36" spans="1:20" ht="12.95" customHeight="1">
      <c r="A36" s="44" t="s">
        <v>24</v>
      </c>
      <c r="B36" s="102">
        <v>13</v>
      </c>
      <c r="C36" s="102">
        <v>5</v>
      </c>
      <c r="D36" s="102">
        <f>$T$6</f>
        <v>588</v>
      </c>
      <c r="E36" s="256">
        <f>D36/18</f>
        <v>32.666666666666664</v>
      </c>
      <c r="F36" s="43">
        <f>B36*10+D36</f>
        <v>718</v>
      </c>
      <c r="G36" s="43"/>
      <c r="H36" s="43"/>
      <c r="I36" s="43"/>
      <c r="J36" s="43"/>
      <c r="K36" s="43"/>
      <c r="L36" s="43"/>
      <c r="M36" s="43"/>
      <c r="N36" s="43"/>
      <c r="O36" s="43"/>
      <c r="P36" s="2" t="s">
        <v>101</v>
      </c>
      <c r="Q36" s="43"/>
      <c r="R36" s="43"/>
      <c r="S36" s="43"/>
      <c r="T36" s="2">
        <f>SUM(D36:D39)</f>
        <v>1946</v>
      </c>
    </row>
    <row r="37" spans="1:20" ht="12.95" customHeight="1">
      <c r="A37" s="201" t="s">
        <v>26</v>
      </c>
      <c r="B37" s="102">
        <v>13</v>
      </c>
      <c r="C37" s="102">
        <v>5</v>
      </c>
      <c r="D37" s="202">
        <f>$T$4</f>
        <v>502</v>
      </c>
      <c r="E37" s="256">
        <f t="shared" ref="E37:E54" si="5">D37/18</f>
        <v>27.888888888888889</v>
      </c>
      <c r="F37" s="43">
        <f>B37*10+D37</f>
        <v>632</v>
      </c>
      <c r="G37" s="43"/>
      <c r="H37" s="43"/>
      <c r="I37" s="43"/>
      <c r="J37" s="43"/>
      <c r="K37" s="43"/>
      <c r="L37" s="43"/>
      <c r="M37" s="43"/>
      <c r="N37" s="43"/>
      <c r="O37" s="103"/>
      <c r="P37" s="43"/>
      <c r="Q37" s="43"/>
      <c r="R37" s="43"/>
      <c r="S37" s="43"/>
      <c r="T37" s="43"/>
    </row>
    <row r="38" spans="1:20" ht="12.95" customHeight="1">
      <c r="A38" s="44" t="s">
        <v>113</v>
      </c>
      <c r="B38" s="102">
        <v>7</v>
      </c>
      <c r="C38" s="102">
        <v>11</v>
      </c>
      <c r="D38" s="102">
        <f>$T$5</f>
        <v>462</v>
      </c>
      <c r="E38" s="256">
        <f t="shared" si="5"/>
        <v>25.666666666666668</v>
      </c>
      <c r="F38" s="450">
        <f>B38*10+D38</f>
        <v>532</v>
      </c>
      <c r="G38" s="43"/>
      <c r="H38" s="43"/>
      <c r="I38" s="43"/>
      <c r="J38" s="43"/>
      <c r="K38" s="43"/>
      <c r="L38" s="43"/>
      <c r="M38" s="43"/>
      <c r="N38" s="43"/>
      <c r="O38" s="43"/>
      <c r="P38" s="217" t="s">
        <v>61</v>
      </c>
      <c r="Q38" s="217"/>
      <c r="R38" s="217"/>
      <c r="S38" s="217"/>
      <c r="T38" s="217"/>
    </row>
    <row r="39" spans="1:20" ht="12.95" customHeight="1">
      <c r="A39" s="44" t="s">
        <v>83</v>
      </c>
      <c r="B39" s="102">
        <v>7</v>
      </c>
      <c r="C39" s="102">
        <v>11</v>
      </c>
      <c r="D39" s="102">
        <f>$T$7</f>
        <v>394</v>
      </c>
      <c r="E39" s="256">
        <f t="shared" si="5"/>
        <v>21.888888888888889</v>
      </c>
      <c r="F39" s="450">
        <f>B39*10+D39</f>
        <v>464</v>
      </c>
      <c r="G39" s="43"/>
      <c r="H39" s="43"/>
      <c r="I39" s="43"/>
      <c r="J39" s="43"/>
      <c r="K39" s="43"/>
      <c r="L39" s="43"/>
      <c r="M39" s="43"/>
      <c r="N39" s="43"/>
      <c r="O39" s="43"/>
      <c r="P39" s="2" t="s">
        <v>101</v>
      </c>
      <c r="Q39" s="43"/>
      <c r="R39" s="43"/>
      <c r="S39" s="43"/>
      <c r="T39" s="2">
        <f>SUM(D41:D44)</f>
        <v>1679</v>
      </c>
    </row>
    <row r="40" spans="1:20" ht="12.95" customHeight="1">
      <c r="A40" s="493" t="s">
        <v>61</v>
      </c>
      <c r="B40" s="494" t="s">
        <v>143</v>
      </c>
      <c r="C40" s="494" t="s">
        <v>144</v>
      </c>
      <c r="D40" s="495" t="s">
        <v>37</v>
      </c>
      <c r="E40" s="496" t="s">
        <v>176</v>
      </c>
      <c r="F40" s="497" t="s">
        <v>1151</v>
      </c>
      <c r="G40" s="43"/>
      <c r="H40" s="43"/>
      <c r="I40" s="43"/>
      <c r="J40" s="43"/>
      <c r="K40" s="43"/>
      <c r="L40" s="43"/>
      <c r="M40" s="43"/>
      <c r="N40" s="43"/>
      <c r="O40" s="103"/>
      <c r="P40" s="43"/>
      <c r="Q40" s="43"/>
      <c r="R40" s="43"/>
      <c r="S40" s="43"/>
      <c r="T40" s="43"/>
    </row>
    <row r="41" spans="1:20" ht="12.95" customHeight="1">
      <c r="A41" s="44" t="s">
        <v>148</v>
      </c>
      <c r="B41" s="102">
        <v>11</v>
      </c>
      <c r="C41" s="102">
        <v>7</v>
      </c>
      <c r="D41" s="102">
        <f>$T$11</f>
        <v>474</v>
      </c>
      <c r="E41" s="256">
        <f t="shared" si="5"/>
        <v>26.333333333333332</v>
      </c>
      <c r="F41" s="450">
        <f t="shared" ref="F41" si="6">B41*10+D41</f>
        <v>584</v>
      </c>
      <c r="G41" s="43"/>
      <c r="H41" s="43"/>
      <c r="I41" s="43"/>
      <c r="J41" s="43"/>
      <c r="K41" s="43"/>
      <c r="L41" s="43"/>
      <c r="M41" s="43"/>
      <c r="N41" s="43"/>
      <c r="O41" s="43"/>
      <c r="P41" s="221" t="s">
        <v>63</v>
      </c>
      <c r="Q41" s="221"/>
      <c r="R41" s="221"/>
      <c r="S41" s="221"/>
      <c r="T41" s="221"/>
    </row>
    <row r="42" spans="1:20" ht="12.95" customHeight="1">
      <c r="A42" s="44" t="s">
        <v>20</v>
      </c>
      <c r="B42" s="102">
        <v>8</v>
      </c>
      <c r="C42" s="102">
        <v>10</v>
      </c>
      <c r="D42" s="102">
        <f>$T$12</f>
        <v>462</v>
      </c>
      <c r="E42" s="256">
        <f t="shared" si="5"/>
        <v>25.666666666666668</v>
      </c>
      <c r="F42" s="43">
        <f>B42*10+D42</f>
        <v>542</v>
      </c>
      <c r="G42" s="43"/>
      <c r="H42" s="43"/>
      <c r="I42" s="43"/>
      <c r="J42" s="43"/>
      <c r="K42" s="43"/>
      <c r="L42" s="43"/>
      <c r="M42" s="43"/>
      <c r="N42" s="43"/>
      <c r="O42" s="43"/>
      <c r="P42" s="2" t="s">
        <v>101</v>
      </c>
      <c r="Q42" s="43"/>
      <c r="R42" s="43"/>
      <c r="S42" s="43"/>
      <c r="T42" s="2">
        <f>SUM(D46:D49)</f>
        <v>1759</v>
      </c>
    </row>
    <row r="43" spans="1:20" ht="12.95" customHeight="1">
      <c r="A43" s="201" t="s">
        <v>25</v>
      </c>
      <c r="B43" s="102">
        <v>7</v>
      </c>
      <c r="C43" s="102">
        <v>11</v>
      </c>
      <c r="D43" s="202">
        <f>$T$13</f>
        <v>387</v>
      </c>
      <c r="E43" s="256">
        <f t="shared" si="5"/>
        <v>21.5</v>
      </c>
      <c r="F43" s="450">
        <f>B43*10+D43</f>
        <v>457</v>
      </c>
      <c r="G43" s="43"/>
      <c r="H43" s="43"/>
      <c r="I43" s="43"/>
      <c r="J43" s="43"/>
      <c r="K43" s="43"/>
      <c r="L43" s="43"/>
      <c r="M43" s="43"/>
      <c r="N43" s="43"/>
      <c r="O43" s="103"/>
      <c r="P43" s="43"/>
      <c r="Q43" s="43"/>
      <c r="R43" s="43"/>
      <c r="S43" s="43"/>
      <c r="T43" s="43"/>
    </row>
    <row r="44" spans="1:20" ht="12.95" customHeight="1">
      <c r="A44" s="44" t="s">
        <v>154</v>
      </c>
      <c r="B44" s="102">
        <v>7</v>
      </c>
      <c r="C44" s="102">
        <v>11</v>
      </c>
      <c r="D44" s="102">
        <f>$T$14</f>
        <v>356</v>
      </c>
      <c r="E44" s="256">
        <f t="shared" si="5"/>
        <v>19.777777777777779</v>
      </c>
      <c r="F44" s="450">
        <f>B44*10+D44</f>
        <v>426</v>
      </c>
      <c r="G44" s="43"/>
      <c r="H44" s="43"/>
      <c r="I44" s="43"/>
      <c r="J44" s="43"/>
      <c r="K44" s="43"/>
      <c r="L44" s="43"/>
      <c r="M44" s="43"/>
      <c r="N44" s="43"/>
      <c r="O44" s="43"/>
      <c r="P44" s="196" t="s">
        <v>18</v>
      </c>
      <c r="Q44" s="196"/>
      <c r="R44" s="196"/>
      <c r="S44" s="196"/>
      <c r="T44" s="196"/>
    </row>
    <row r="45" spans="1:20" ht="12.95" customHeight="1">
      <c r="A45" s="221" t="s">
        <v>63</v>
      </c>
      <c r="B45" s="222" t="s">
        <v>143</v>
      </c>
      <c r="C45" s="222" t="s">
        <v>144</v>
      </c>
      <c r="D45" s="223" t="s">
        <v>37</v>
      </c>
      <c r="E45" s="222" t="s">
        <v>176</v>
      </c>
      <c r="F45" s="191" t="s">
        <v>1151</v>
      </c>
      <c r="G45" s="43"/>
      <c r="H45" s="43"/>
      <c r="I45" s="43"/>
      <c r="J45" s="43"/>
      <c r="K45" s="43"/>
      <c r="L45" s="43"/>
      <c r="M45" s="43"/>
      <c r="N45" s="43"/>
      <c r="O45" s="43"/>
      <c r="P45" s="2" t="s">
        <v>101</v>
      </c>
      <c r="Q45" s="43"/>
      <c r="R45" s="43"/>
      <c r="S45" s="43"/>
      <c r="T45" s="2">
        <f>SUM(D51:D54)</f>
        <v>1578</v>
      </c>
    </row>
    <row r="46" spans="1:20" ht="12.95" customHeight="1">
      <c r="A46" s="224" t="s">
        <v>21</v>
      </c>
      <c r="B46" s="102">
        <v>12</v>
      </c>
      <c r="C46" s="102">
        <v>6</v>
      </c>
      <c r="D46" s="102">
        <f>$T$19</f>
        <v>494</v>
      </c>
      <c r="E46" s="256">
        <f t="shared" si="5"/>
        <v>27.444444444444443</v>
      </c>
      <c r="F46" s="43">
        <f t="shared" ref="F46" si="7">B46*10+D46</f>
        <v>614</v>
      </c>
      <c r="G46" s="43"/>
      <c r="H46" s="43"/>
      <c r="I46" s="43"/>
      <c r="J46" s="43"/>
      <c r="K46" s="43"/>
      <c r="L46" s="43"/>
      <c r="M46" s="43"/>
      <c r="N46" s="43"/>
      <c r="O46" s="103"/>
    </row>
    <row r="47" spans="1:20" ht="12.95" customHeight="1">
      <c r="A47" s="195" t="s">
        <v>109</v>
      </c>
      <c r="B47" s="102">
        <v>8</v>
      </c>
      <c r="C47" s="102">
        <v>10</v>
      </c>
      <c r="D47" s="102">
        <f>$T$18</f>
        <v>488</v>
      </c>
      <c r="E47" s="256">
        <f t="shared" si="5"/>
        <v>27.111111111111111</v>
      </c>
      <c r="F47" s="450">
        <f>B47*10+D47</f>
        <v>568</v>
      </c>
      <c r="G47" s="43"/>
      <c r="H47" s="43"/>
      <c r="I47" s="43"/>
      <c r="J47" s="43"/>
      <c r="K47" s="43"/>
      <c r="L47" s="43"/>
      <c r="M47" s="43"/>
      <c r="N47" s="43"/>
      <c r="O47" s="43"/>
    </row>
    <row r="48" spans="1:20" ht="12.95" customHeight="1">
      <c r="A48" s="194" t="s">
        <v>152</v>
      </c>
      <c r="B48" s="102">
        <v>11</v>
      </c>
      <c r="C48" s="102">
        <v>7</v>
      </c>
      <c r="D48" s="102">
        <f>$T$20</f>
        <v>456</v>
      </c>
      <c r="E48" s="256">
        <f t="shared" si="5"/>
        <v>25.333333333333332</v>
      </c>
      <c r="F48" s="43">
        <f>B48*10+D48</f>
        <v>566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 ht="12.95" customHeight="1">
      <c r="A49" s="194" t="s">
        <v>57</v>
      </c>
      <c r="B49" s="102">
        <v>6</v>
      </c>
      <c r="C49" s="102">
        <v>12</v>
      </c>
      <c r="D49" s="102">
        <f>$T$21</f>
        <v>321</v>
      </c>
      <c r="E49" s="256">
        <f t="shared" si="5"/>
        <v>17.833333333333332</v>
      </c>
      <c r="F49" s="450">
        <f>B49*10+D49</f>
        <v>381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1:20" ht="12.95" customHeight="1">
      <c r="A50" s="488" t="s">
        <v>18</v>
      </c>
      <c r="B50" s="489" t="s">
        <v>143</v>
      </c>
      <c r="C50" s="490" t="s">
        <v>144</v>
      </c>
      <c r="D50" s="491" t="s">
        <v>37</v>
      </c>
      <c r="E50" s="492" t="s">
        <v>176</v>
      </c>
      <c r="F50" s="490" t="s">
        <v>1151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1:20" ht="12.95" customHeight="1">
      <c r="A51" s="195" t="s">
        <v>19</v>
      </c>
      <c r="B51" s="102">
        <v>11</v>
      </c>
      <c r="C51" s="102">
        <v>7</v>
      </c>
      <c r="D51" s="102">
        <f>$T$25</f>
        <v>454</v>
      </c>
      <c r="E51" s="256">
        <f t="shared" si="5"/>
        <v>25.222222222222221</v>
      </c>
      <c r="F51" s="43">
        <f t="shared" ref="F51" si="8">B51*10+D51</f>
        <v>564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ht="12.95" customHeight="1">
      <c r="A52" s="195" t="s">
        <v>192</v>
      </c>
      <c r="B52" s="102">
        <v>8</v>
      </c>
      <c r="C52" s="102">
        <v>10</v>
      </c>
      <c r="D52" s="102">
        <f>$T$28</f>
        <v>399</v>
      </c>
      <c r="E52" s="256">
        <f t="shared" si="5"/>
        <v>22.166666666666668</v>
      </c>
      <c r="F52" s="450">
        <f>B52*10+D52</f>
        <v>479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ht="12.95" customHeight="1">
      <c r="A53" s="195" t="s">
        <v>153</v>
      </c>
      <c r="B53" s="102">
        <v>8</v>
      </c>
      <c r="C53" s="102">
        <v>10</v>
      </c>
      <c r="D53" s="102">
        <f>$T$27</f>
        <v>370</v>
      </c>
      <c r="E53" s="256">
        <f t="shared" si="5"/>
        <v>20.555555555555557</v>
      </c>
      <c r="F53" s="450">
        <f>B53*10+D53</f>
        <v>450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ht="12.95" customHeight="1">
      <c r="A54" s="194" t="s">
        <v>155</v>
      </c>
      <c r="B54" s="102">
        <v>8</v>
      </c>
      <c r="C54" s="102">
        <v>10</v>
      </c>
      <c r="D54" s="102">
        <f>$T$26</f>
        <v>355</v>
      </c>
      <c r="E54" s="256">
        <f t="shared" si="5"/>
        <v>19.722222222222221</v>
      </c>
      <c r="F54" s="450">
        <f>B54*10+D54</f>
        <v>435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12.95" customHeight="1">
      <c r="B55" s="174">
        <f>SUM(B36:B54)</f>
        <v>145</v>
      </c>
      <c r="C55" s="174">
        <f>SUM(C36:C54)</f>
        <v>143</v>
      </c>
      <c r="G55" s="218"/>
    </row>
  </sheetData>
  <sortState xmlns:xlrd2="http://schemas.microsoft.com/office/spreadsheetml/2017/richdata2" ref="A51:D54">
    <sortCondition descending="1" ref="D54"/>
  </sortState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F76"/>
  <sheetViews>
    <sheetView view="pageBreakPreview" topLeftCell="A37" zoomScale="180" zoomScaleNormal="10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3" customWidth="1"/>
    <col min="19" max="19" width="12.140625" customWidth="1"/>
  </cols>
  <sheetData>
    <row r="1" spans="2:19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9" ht="12.95" customHeight="1">
      <c r="B2" s="46" t="s">
        <v>75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9" ht="12.95" customHeight="1">
      <c r="B3" s="45" t="s">
        <v>809</v>
      </c>
      <c r="C3" s="45"/>
      <c r="D3" s="45"/>
      <c r="E3" s="4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9" ht="12.95" customHeight="1">
      <c r="B5" s="519" t="str">
        <f>'Team Totals'!$A$18</f>
        <v>Blitz</v>
      </c>
      <c r="C5" s="520"/>
      <c r="D5" s="426" t="s">
        <v>973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S5" s="5"/>
    </row>
    <row r="6" spans="2:19" ht="12.95" customHeight="1">
      <c r="B6" s="50" t="s">
        <v>104</v>
      </c>
      <c r="C6" s="309" t="s">
        <v>531</v>
      </c>
      <c r="D6" s="52">
        <v>9</v>
      </c>
      <c r="E6" s="34"/>
      <c r="F6" s="50" t="s">
        <v>104</v>
      </c>
      <c r="G6" s="51" t="s">
        <v>417</v>
      </c>
      <c r="H6" s="52">
        <v>6</v>
      </c>
      <c r="I6" s="34"/>
      <c r="J6" s="50" t="s">
        <v>104</v>
      </c>
      <c r="K6" s="51" t="s">
        <v>447</v>
      </c>
      <c r="L6" s="52">
        <v>8</v>
      </c>
      <c r="M6" s="34"/>
      <c r="N6" s="50" t="s">
        <v>104</v>
      </c>
      <c r="O6" s="51" t="s">
        <v>379</v>
      </c>
      <c r="P6" s="52">
        <v>6</v>
      </c>
      <c r="Q6" s="5"/>
      <c r="S6" s="5"/>
    </row>
    <row r="7" spans="2:19" ht="12.95" customHeight="1">
      <c r="B7" s="50" t="s">
        <v>105</v>
      </c>
      <c r="C7" s="309" t="s">
        <v>963</v>
      </c>
      <c r="D7" s="52">
        <v>3</v>
      </c>
      <c r="E7" s="34"/>
      <c r="F7" s="50" t="s">
        <v>105</v>
      </c>
      <c r="G7" s="51" t="s">
        <v>420</v>
      </c>
      <c r="H7" s="52">
        <v>3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12</v>
      </c>
      <c r="Q7" s="5"/>
      <c r="S7" s="5"/>
    </row>
    <row r="8" spans="2:19" ht="12.95" customHeight="1">
      <c r="B8" s="50" t="s">
        <v>105</v>
      </c>
      <c r="C8" s="309" t="s">
        <v>536</v>
      </c>
      <c r="D8" s="52">
        <v>0</v>
      </c>
      <c r="E8" s="34"/>
      <c r="F8" s="50" t="s">
        <v>105</v>
      </c>
      <c r="G8" s="51" t="s">
        <v>908</v>
      </c>
      <c r="H8" s="52">
        <v>0</v>
      </c>
      <c r="I8" s="34"/>
      <c r="J8" s="50" t="s">
        <v>105</v>
      </c>
      <c r="K8" s="51" t="s">
        <v>665</v>
      </c>
      <c r="L8" s="52">
        <v>12</v>
      </c>
      <c r="M8" s="34"/>
      <c r="N8" s="50" t="s">
        <v>105</v>
      </c>
      <c r="O8" s="51" t="s">
        <v>381</v>
      </c>
      <c r="P8" s="52">
        <v>6</v>
      </c>
      <c r="Q8" s="5"/>
      <c r="S8" s="5"/>
    </row>
    <row r="9" spans="2:19" ht="12.95" customHeight="1">
      <c r="B9" s="50" t="s">
        <v>106</v>
      </c>
      <c r="C9" s="309" t="s">
        <v>537</v>
      </c>
      <c r="D9" s="52">
        <v>3</v>
      </c>
      <c r="E9" s="34"/>
      <c r="F9" s="50" t="s">
        <v>106</v>
      </c>
      <c r="G9" s="51" t="s">
        <v>423</v>
      </c>
      <c r="H9" s="52">
        <v>0</v>
      </c>
      <c r="I9" s="34"/>
      <c r="J9" s="50" t="s">
        <v>106</v>
      </c>
      <c r="K9" s="51" t="s">
        <v>454</v>
      </c>
      <c r="L9" s="52">
        <v>0</v>
      </c>
      <c r="M9" s="34"/>
      <c r="N9" s="50" t="s">
        <v>106</v>
      </c>
      <c r="O9" s="51" t="s">
        <v>384</v>
      </c>
      <c r="P9" s="52">
        <v>3</v>
      </c>
      <c r="Q9" s="5"/>
      <c r="S9" s="5"/>
    </row>
    <row r="10" spans="2:19" ht="12.95" customHeight="1">
      <c r="B10" s="50" t="s">
        <v>106</v>
      </c>
      <c r="C10" s="309" t="s">
        <v>538</v>
      </c>
      <c r="D10" s="52">
        <v>0</v>
      </c>
      <c r="E10" s="34"/>
      <c r="F10" s="50" t="s">
        <v>106</v>
      </c>
      <c r="G10" s="51" t="s">
        <v>425</v>
      </c>
      <c r="H10" s="52">
        <v>3</v>
      </c>
      <c r="I10" s="34"/>
      <c r="J10" s="50" t="s">
        <v>106</v>
      </c>
      <c r="K10" s="51" t="s">
        <v>453</v>
      </c>
      <c r="L10" s="52">
        <v>3</v>
      </c>
      <c r="M10" s="34"/>
      <c r="N10" s="50" t="s">
        <v>106</v>
      </c>
      <c r="O10" s="51" t="s">
        <v>771</v>
      </c>
      <c r="P10" s="52">
        <v>0</v>
      </c>
      <c r="Q10" s="5"/>
      <c r="S10" s="5"/>
    </row>
    <row r="11" spans="2:19" ht="12.95" customHeight="1">
      <c r="B11" s="50" t="s">
        <v>106</v>
      </c>
      <c r="C11" s="309" t="s">
        <v>540</v>
      </c>
      <c r="D11" s="52">
        <v>0</v>
      </c>
      <c r="E11" s="34"/>
      <c r="F11" s="50" t="s">
        <v>106</v>
      </c>
      <c r="G11" s="51" t="s">
        <v>594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0</v>
      </c>
      <c r="Q11" s="5"/>
      <c r="S11" s="5"/>
    </row>
    <row r="12" spans="2:19" ht="12.95" customHeight="1">
      <c r="B12" s="50" t="s">
        <v>107</v>
      </c>
      <c r="C12" s="238" t="s">
        <v>542</v>
      </c>
      <c r="D12" s="52">
        <v>8</v>
      </c>
      <c r="E12" s="34"/>
      <c r="F12" s="50" t="s">
        <v>107</v>
      </c>
      <c r="G12" s="51" t="s">
        <v>428</v>
      </c>
      <c r="H12" s="52">
        <v>9</v>
      </c>
      <c r="I12" s="34"/>
      <c r="J12" s="50" t="s">
        <v>107</v>
      </c>
      <c r="K12" s="51" t="s">
        <v>455</v>
      </c>
      <c r="L12" s="52">
        <v>7</v>
      </c>
      <c r="M12" s="34"/>
      <c r="N12" s="50" t="s">
        <v>107</v>
      </c>
      <c r="O12" s="51" t="s">
        <v>388</v>
      </c>
      <c r="P12" s="52">
        <v>7</v>
      </c>
      <c r="Q12" s="5"/>
      <c r="S12" s="5"/>
    </row>
    <row r="13" spans="2:19" ht="12.95" customHeight="1">
      <c r="B13" s="50" t="s">
        <v>108</v>
      </c>
      <c r="C13" s="309" t="s">
        <v>544</v>
      </c>
      <c r="D13" s="52">
        <v>6</v>
      </c>
      <c r="E13" s="34"/>
      <c r="F13" s="50" t="s">
        <v>108</v>
      </c>
      <c r="G13" s="51" t="s">
        <v>431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389</v>
      </c>
      <c r="P13" s="52">
        <v>6</v>
      </c>
      <c r="Q13" s="5"/>
      <c r="S13" s="5"/>
    </row>
    <row r="14" spans="2:19" ht="12.95" customHeight="1">
      <c r="B14" s="50"/>
      <c r="C14" s="53" t="s">
        <v>28</v>
      </c>
      <c r="D14" s="54">
        <f>SUM(D6:D13)</f>
        <v>29</v>
      </c>
      <c r="E14" s="34"/>
      <c r="F14" s="50"/>
      <c r="G14" s="55" t="s">
        <v>28</v>
      </c>
      <c r="H14" s="54">
        <f>SUM(H6:H13)</f>
        <v>21</v>
      </c>
      <c r="I14" s="34"/>
      <c r="J14" s="50"/>
      <c r="K14" s="53" t="s">
        <v>28</v>
      </c>
      <c r="L14" s="54">
        <f>SUM(L6:L13)</f>
        <v>30</v>
      </c>
      <c r="M14" s="34"/>
      <c r="N14" s="50"/>
      <c r="O14" s="53" t="s">
        <v>28</v>
      </c>
      <c r="P14" s="54">
        <f>SUM(P6:P13)</f>
        <v>40</v>
      </c>
    </row>
    <row r="15" spans="2:19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9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9" t="s">
        <v>591</v>
      </c>
      <c r="S16" s="27"/>
    </row>
    <row r="17" spans="2:19" ht="12.95" customHeight="1">
      <c r="B17" s="50" t="s">
        <v>104</v>
      </c>
      <c r="C17" s="51" t="s">
        <v>545</v>
      </c>
      <c r="D17" s="52">
        <v>11</v>
      </c>
      <c r="E17" s="34"/>
      <c r="F17" s="50" t="s">
        <v>104</v>
      </c>
      <c r="G17" s="51" t="s">
        <v>475</v>
      </c>
      <c r="H17" s="52">
        <v>6</v>
      </c>
      <c r="I17" s="34"/>
      <c r="J17" s="50" t="s">
        <v>104</v>
      </c>
      <c r="K17" s="51" t="s">
        <v>459</v>
      </c>
      <c r="L17" s="52">
        <v>3</v>
      </c>
      <c r="M17" s="34"/>
      <c r="N17" s="50" t="s">
        <v>104</v>
      </c>
      <c r="O17" s="51" t="s">
        <v>851</v>
      </c>
      <c r="P17" s="52">
        <v>6</v>
      </c>
    </row>
    <row r="18" spans="2:19" ht="12.95" customHeight="1">
      <c r="B18" s="50" t="s">
        <v>105</v>
      </c>
      <c r="C18" s="51" t="s">
        <v>548</v>
      </c>
      <c r="D18" s="52">
        <v>0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370</v>
      </c>
      <c r="P18" s="52">
        <v>0</v>
      </c>
      <c r="S18" s="5"/>
    </row>
    <row r="19" spans="2:19" ht="12.95" customHeight="1">
      <c r="B19" s="50" t="s">
        <v>105</v>
      </c>
      <c r="C19" s="51" t="s">
        <v>549</v>
      </c>
      <c r="D19" s="52">
        <v>0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12</v>
      </c>
      <c r="M19" s="34"/>
      <c r="N19" s="50" t="s">
        <v>105</v>
      </c>
      <c r="O19" s="51" t="s">
        <v>885</v>
      </c>
      <c r="P19" s="52">
        <v>6</v>
      </c>
      <c r="S19" s="5"/>
    </row>
    <row r="20" spans="2:19" ht="12.95" customHeight="1">
      <c r="B20" s="50" t="s">
        <v>106</v>
      </c>
      <c r="C20" s="51" t="s">
        <v>553</v>
      </c>
      <c r="D20" s="52">
        <v>6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467</v>
      </c>
      <c r="L20" s="52">
        <v>0</v>
      </c>
      <c r="M20" s="34"/>
      <c r="N20" s="50" t="s">
        <v>106</v>
      </c>
      <c r="O20" s="51" t="s">
        <v>371</v>
      </c>
      <c r="P20" s="52">
        <v>3</v>
      </c>
      <c r="S20" s="5"/>
    </row>
    <row r="21" spans="2:19" ht="12.95" customHeight="1">
      <c r="B21" s="50" t="s">
        <v>106</v>
      </c>
      <c r="C21" s="51" t="s">
        <v>554</v>
      </c>
      <c r="D21" s="52">
        <v>0</v>
      </c>
      <c r="E21" s="34"/>
      <c r="F21" s="50" t="s">
        <v>106</v>
      </c>
      <c r="G21" s="51" t="s">
        <v>482</v>
      </c>
      <c r="H21" s="52">
        <v>3</v>
      </c>
      <c r="I21" s="34"/>
      <c r="J21" s="50" t="s">
        <v>106</v>
      </c>
      <c r="K21" s="51" t="s">
        <v>468</v>
      </c>
      <c r="L21" s="52">
        <v>3</v>
      </c>
      <c r="M21" s="34"/>
      <c r="N21" s="50" t="s">
        <v>106</v>
      </c>
      <c r="O21" s="51" t="s">
        <v>372</v>
      </c>
      <c r="P21" s="52">
        <v>3</v>
      </c>
      <c r="S21" s="5"/>
    </row>
    <row r="22" spans="2:19" ht="12.95" customHeight="1">
      <c r="B22" s="50" t="s">
        <v>106</v>
      </c>
      <c r="C22" s="51" t="s">
        <v>556</v>
      </c>
      <c r="D22" s="52">
        <v>0</v>
      </c>
      <c r="E22" s="34"/>
      <c r="F22" s="50" t="s">
        <v>106</v>
      </c>
      <c r="G22" s="51" t="s">
        <v>483</v>
      </c>
      <c r="H22" s="52">
        <v>0</v>
      </c>
      <c r="I22" s="34"/>
      <c r="J22" s="50" t="s">
        <v>106</v>
      </c>
      <c r="K22" s="51" t="s">
        <v>469</v>
      </c>
      <c r="L22" s="52">
        <v>0</v>
      </c>
      <c r="M22" s="34"/>
      <c r="N22" s="50" t="s">
        <v>106</v>
      </c>
      <c r="O22" s="51" t="s">
        <v>374</v>
      </c>
      <c r="P22" s="52">
        <v>3</v>
      </c>
      <c r="S22" s="5"/>
    </row>
    <row r="23" spans="2:19" ht="12.95" customHeight="1">
      <c r="B23" s="50" t="s">
        <v>107</v>
      </c>
      <c r="C23" s="51" t="s">
        <v>557</v>
      </c>
      <c r="D23" s="52">
        <v>8</v>
      </c>
      <c r="E23" s="34"/>
      <c r="F23" s="50" t="s">
        <v>107</v>
      </c>
      <c r="G23" s="51" t="s">
        <v>485</v>
      </c>
      <c r="H23" s="52">
        <v>6</v>
      </c>
      <c r="I23" s="34"/>
      <c r="J23" s="50" t="s">
        <v>107</v>
      </c>
      <c r="K23" s="51" t="s">
        <v>471</v>
      </c>
      <c r="L23" s="52">
        <v>3</v>
      </c>
      <c r="M23" s="34"/>
      <c r="N23" s="50" t="s">
        <v>107</v>
      </c>
      <c r="O23" s="51" t="s">
        <v>377</v>
      </c>
      <c r="P23" s="52">
        <v>7</v>
      </c>
      <c r="S23" s="5"/>
    </row>
    <row r="24" spans="2:19" ht="12.95" customHeight="1">
      <c r="B24" s="50" t="s">
        <v>108</v>
      </c>
      <c r="C24" s="51" t="s">
        <v>967</v>
      </c>
      <c r="D24" s="52">
        <v>0</v>
      </c>
      <c r="E24" s="34"/>
      <c r="F24" s="50" t="s">
        <v>108</v>
      </c>
      <c r="G24" s="51" t="s">
        <v>487</v>
      </c>
      <c r="H24" s="52">
        <v>6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819</v>
      </c>
      <c r="P24" s="52">
        <v>0</v>
      </c>
      <c r="S24" s="5"/>
    </row>
    <row r="25" spans="2:19" ht="12.95" customHeight="1">
      <c r="B25" s="50"/>
      <c r="C25" s="53" t="s">
        <v>28</v>
      </c>
      <c r="D25" s="54">
        <f>SUM(D17:D24)</f>
        <v>25</v>
      </c>
      <c r="E25" s="34"/>
      <c r="F25" s="50"/>
      <c r="G25" s="55" t="s">
        <v>28</v>
      </c>
      <c r="H25" s="54">
        <f>SUM(H17:H24)</f>
        <v>21</v>
      </c>
      <c r="I25" s="34"/>
      <c r="J25" s="50"/>
      <c r="K25" s="53" t="s">
        <v>28</v>
      </c>
      <c r="L25" s="54">
        <f>SUM(L17:L24)</f>
        <v>21</v>
      </c>
      <c r="M25" s="34"/>
      <c r="N25" s="50"/>
      <c r="O25" s="53" t="s">
        <v>28</v>
      </c>
      <c r="P25" s="54">
        <f>SUM(P17:P24)</f>
        <v>28</v>
      </c>
      <c r="S25" s="5"/>
    </row>
    <row r="26" spans="2:19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9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26" t="s">
        <v>973</v>
      </c>
      <c r="M27" s="34"/>
      <c r="N27" s="519" t="s">
        <v>83</v>
      </c>
      <c r="O27" s="520"/>
      <c r="P27" s="49" t="s">
        <v>591</v>
      </c>
    </row>
    <row r="28" spans="2:19" ht="12.95" customHeight="1">
      <c r="B28" s="50" t="s">
        <v>104</v>
      </c>
      <c r="C28" s="51" t="s">
        <v>560</v>
      </c>
      <c r="D28" s="52">
        <v>9</v>
      </c>
      <c r="E28" s="34"/>
      <c r="F28" s="50" t="s">
        <v>104</v>
      </c>
      <c r="G28" s="51" t="s">
        <v>390</v>
      </c>
      <c r="H28" s="52">
        <v>12</v>
      </c>
      <c r="I28" s="34"/>
      <c r="J28" s="50" t="s">
        <v>104</v>
      </c>
      <c r="K28" s="51" t="s">
        <v>518</v>
      </c>
      <c r="L28" s="52">
        <v>0</v>
      </c>
      <c r="M28" s="34"/>
      <c r="N28" s="50" t="s">
        <v>104</v>
      </c>
      <c r="O28" s="51" t="s">
        <v>402</v>
      </c>
      <c r="P28" s="52">
        <v>6</v>
      </c>
      <c r="Q28" s="5"/>
      <c r="R28" s="4"/>
      <c r="S28" s="38"/>
    </row>
    <row r="29" spans="2:19" ht="12.95" customHeight="1">
      <c r="B29" s="50" t="s">
        <v>105</v>
      </c>
      <c r="C29" s="51" t="s">
        <v>968</v>
      </c>
      <c r="D29" s="52">
        <v>0</v>
      </c>
      <c r="E29" s="34"/>
      <c r="F29" s="50" t="s">
        <v>105</v>
      </c>
      <c r="G29" s="51" t="s">
        <v>393</v>
      </c>
      <c r="H29" s="52">
        <v>0</v>
      </c>
      <c r="I29" s="34"/>
      <c r="J29" s="50" t="s">
        <v>105</v>
      </c>
      <c r="K29" s="51" t="s">
        <v>521</v>
      </c>
      <c r="L29" s="52">
        <v>0</v>
      </c>
      <c r="M29" s="34"/>
      <c r="N29" s="50" t="s">
        <v>105</v>
      </c>
      <c r="O29" s="51" t="s">
        <v>857</v>
      </c>
      <c r="P29" s="52">
        <v>0</v>
      </c>
      <c r="Q29" s="5"/>
      <c r="R29" s="4"/>
      <c r="S29" s="38"/>
    </row>
    <row r="30" spans="2:19" ht="12.95" customHeight="1">
      <c r="B30" s="50" t="s">
        <v>105</v>
      </c>
      <c r="C30" s="51" t="s">
        <v>565</v>
      </c>
      <c r="D30" s="52">
        <v>6</v>
      </c>
      <c r="E30" s="34"/>
      <c r="F30" s="50" t="s">
        <v>105</v>
      </c>
      <c r="G30" s="51" t="s">
        <v>394</v>
      </c>
      <c r="H30" s="52">
        <v>2</v>
      </c>
      <c r="I30" s="34"/>
      <c r="J30" s="50" t="s">
        <v>105</v>
      </c>
      <c r="K30" s="51" t="s">
        <v>530</v>
      </c>
      <c r="L30" s="52">
        <v>12</v>
      </c>
      <c r="M30" s="34"/>
      <c r="N30" s="50" t="s">
        <v>105</v>
      </c>
      <c r="O30" s="51" t="s">
        <v>408</v>
      </c>
      <c r="P30" s="52">
        <v>0</v>
      </c>
      <c r="Q30" s="5"/>
      <c r="R30" s="4"/>
      <c r="S30" s="38"/>
    </row>
    <row r="31" spans="2:19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396</v>
      </c>
      <c r="H31" s="52">
        <v>0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410</v>
      </c>
      <c r="P31" s="52">
        <v>0</v>
      </c>
      <c r="Q31" s="5"/>
      <c r="R31" s="4"/>
      <c r="S31" s="38"/>
    </row>
    <row r="32" spans="2:19" ht="12.95" customHeight="1">
      <c r="B32" s="50" t="s">
        <v>106</v>
      </c>
      <c r="C32" s="51" t="s">
        <v>570</v>
      </c>
      <c r="D32" s="52">
        <v>0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892</v>
      </c>
      <c r="L32" s="52">
        <v>0</v>
      </c>
      <c r="M32" s="34"/>
      <c r="N32" s="50" t="s">
        <v>106</v>
      </c>
      <c r="O32" s="51" t="s">
        <v>409</v>
      </c>
      <c r="P32" s="52">
        <v>0</v>
      </c>
      <c r="Q32" s="5"/>
      <c r="R32" s="4"/>
      <c r="S32" s="38"/>
    </row>
    <row r="33" spans="2:20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804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966</v>
      </c>
      <c r="P33" s="52">
        <v>0</v>
      </c>
      <c r="Q33" s="5"/>
      <c r="R33" s="4"/>
      <c r="S33" s="38"/>
    </row>
    <row r="34" spans="2:20" ht="12.95" customHeight="1">
      <c r="B34" s="50" t="s">
        <v>107</v>
      </c>
      <c r="C34" s="51" t="s">
        <v>572</v>
      </c>
      <c r="D34" s="52">
        <v>6</v>
      </c>
      <c r="E34" s="34"/>
      <c r="F34" s="50" t="s">
        <v>107</v>
      </c>
      <c r="G34" s="51" t="s">
        <v>399</v>
      </c>
      <c r="H34" s="52">
        <v>3</v>
      </c>
      <c r="I34" s="34"/>
      <c r="J34" s="50" t="s">
        <v>107</v>
      </c>
      <c r="K34" s="51" t="s">
        <v>527</v>
      </c>
      <c r="L34" s="52">
        <v>13</v>
      </c>
      <c r="M34" s="34"/>
      <c r="N34" s="50" t="s">
        <v>107</v>
      </c>
      <c r="O34" s="51" t="s">
        <v>737</v>
      </c>
      <c r="P34" s="52">
        <v>3</v>
      </c>
      <c r="Q34" s="5"/>
      <c r="R34" s="4"/>
      <c r="S34" s="38"/>
    </row>
    <row r="35" spans="2:20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416</v>
      </c>
      <c r="P35" s="52">
        <v>0</v>
      </c>
      <c r="Q35" s="5"/>
      <c r="R35" s="4"/>
      <c r="S35" s="38"/>
    </row>
    <row r="36" spans="2:20" ht="12.95" customHeight="1">
      <c r="B36" s="50"/>
      <c r="C36" s="53" t="s">
        <v>28</v>
      </c>
      <c r="D36" s="54">
        <f>SUM(D28:D35)</f>
        <v>21</v>
      </c>
      <c r="E36" s="34"/>
      <c r="F36" s="50"/>
      <c r="G36" s="53" t="s">
        <v>28</v>
      </c>
      <c r="H36" s="54">
        <f>SUM(H28:H35)</f>
        <v>17</v>
      </c>
      <c r="I36" s="34"/>
      <c r="J36" s="50"/>
      <c r="K36" s="53" t="s">
        <v>28</v>
      </c>
      <c r="L36" s="54">
        <f>SUM(L28:L35)</f>
        <v>25</v>
      </c>
      <c r="M36" s="34"/>
      <c r="N36" s="51"/>
      <c r="O36" s="55" t="s">
        <v>28</v>
      </c>
      <c r="P36" s="54">
        <f>SUM(P28:P35)</f>
        <v>9</v>
      </c>
    </row>
    <row r="37" spans="2:20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20" ht="12.95" customHeight="1">
      <c r="B38" s="519" t="s">
        <v>57</v>
      </c>
      <c r="C38" s="520"/>
      <c r="D38" s="244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20" ht="12.95" customHeight="1">
      <c r="B39" s="50" t="s">
        <v>104</v>
      </c>
      <c r="C39" s="51" t="s">
        <v>574</v>
      </c>
      <c r="D39" s="52">
        <v>3</v>
      </c>
      <c r="E39" s="34"/>
      <c r="F39" s="50" t="s">
        <v>104</v>
      </c>
      <c r="G39" s="51" t="s">
        <v>489</v>
      </c>
      <c r="H39" s="52">
        <v>6</v>
      </c>
      <c r="I39" s="34"/>
      <c r="J39" s="50" t="s">
        <v>104</v>
      </c>
      <c r="K39" s="51" t="s">
        <v>432</v>
      </c>
      <c r="L39" s="52">
        <v>3</v>
      </c>
      <c r="M39" s="34"/>
      <c r="N39" s="50" t="s">
        <v>104</v>
      </c>
      <c r="O39" s="51" t="s">
        <v>504</v>
      </c>
      <c r="P39" s="52">
        <v>22</v>
      </c>
      <c r="S39" s="21"/>
    </row>
    <row r="40" spans="2:20" ht="12.95" customHeight="1">
      <c r="B40" s="50" t="s">
        <v>105</v>
      </c>
      <c r="C40" s="51" t="s">
        <v>577</v>
      </c>
      <c r="D40" s="52">
        <v>27</v>
      </c>
      <c r="E40" s="34"/>
      <c r="F40" s="50" t="s">
        <v>105</v>
      </c>
      <c r="G40" s="51" t="s">
        <v>492</v>
      </c>
      <c r="H40" s="52">
        <v>0</v>
      </c>
      <c r="I40" s="34"/>
      <c r="J40" s="50" t="s">
        <v>105</v>
      </c>
      <c r="K40" s="51" t="s">
        <v>435</v>
      </c>
      <c r="L40" s="52">
        <v>0</v>
      </c>
      <c r="M40" s="34"/>
      <c r="N40" s="50" t="s">
        <v>105</v>
      </c>
      <c r="O40" s="51" t="s">
        <v>505</v>
      </c>
      <c r="P40" s="52">
        <v>0</v>
      </c>
      <c r="R40" s="7"/>
      <c r="S40" s="21"/>
    </row>
    <row r="41" spans="2:20" ht="12.95" customHeight="1">
      <c r="B41" s="50" t="s">
        <v>105</v>
      </c>
      <c r="C41" s="51" t="s">
        <v>909</v>
      </c>
      <c r="D41" s="52">
        <v>3</v>
      </c>
      <c r="E41" s="34"/>
      <c r="F41" s="50" t="s">
        <v>105</v>
      </c>
      <c r="G41" s="51" t="s">
        <v>494</v>
      </c>
      <c r="H41" s="52">
        <v>12</v>
      </c>
      <c r="I41" s="34"/>
      <c r="J41" s="50" t="s">
        <v>105</v>
      </c>
      <c r="K41" s="51" t="s">
        <v>437</v>
      </c>
      <c r="L41" s="52">
        <v>0</v>
      </c>
      <c r="M41" s="34"/>
      <c r="N41" s="50" t="s">
        <v>105</v>
      </c>
      <c r="O41" s="51" t="s">
        <v>508</v>
      </c>
      <c r="P41" s="52">
        <v>0</v>
      </c>
      <c r="R41" s="7"/>
      <c r="S41" s="21"/>
    </row>
    <row r="42" spans="2:20" ht="12.95" customHeight="1">
      <c r="B42" s="50" t="s">
        <v>106</v>
      </c>
      <c r="C42" s="51" t="s">
        <v>581</v>
      </c>
      <c r="D42" s="52">
        <v>3</v>
      </c>
      <c r="E42" s="34"/>
      <c r="F42" s="50" t="s">
        <v>106</v>
      </c>
      <c r="G42" s="51" t="s">
        <v>495</v>
      </c>
      <c r="H42" s="52">
        <v>6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510</v>
      </c>
      <c r="P42" s="52">
        <v>0</v>
      </c>
      <c r="R42" s="7"/>
      <c r="S42" s="22"/>
    </row>
    <row r="43" spans="2:20" ht="12.95" customHeight="1">
      <c r="B43" s="50" t="s">
        <v>106</v>
      </c>
      <c r="C43" s="51" t="s">
        <v>970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893</v>
      </c>
      <c r="P43" s="52">
        <v>0</v>
      </c>
      <c r="R43" s="8"/>
      <c r="S43" s="22"/>
    </row>
    <row r="44" spans="2:20" ht="12.95" customHeight="1">
      <c r="B44" s="50" t="s">
        <v>106</v>
      </c>
      <c r="C44" s="51" t="s">
        <v>582</v>
      </c>
      <c r="D44" s="52">
        <v>3</v>
      </c>
      <c r="E44" s="34"/>
      <c r="F44" s="50" t="s">
        <v>106</v>
      </c>
      <c r="G44" s="51" t="s">
        <v>497</v>
      </c>
      <c r="H44" s="52">
        <v>0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512</v>
      </c>
      <c r="P44" s="52">
        <v>3</v>
      </c>
      <c r="R44" s="8"/>
      <c r="S44" s="21"/>
    </row>
    <row r="45" spans="2:20" ht="12.95" customHeight="1">
      <c r="B45" s="50" t="s">
        <v>107</v>
      </c>
      <c r="C45" s="51" t="s">
        <v>584</v>
      </c>
      <c r="D45" s="52">
        <v>0</v>
      </c>
      <c r="E45" s="34"/>
      <c r="F45" s="50" t="s">
        <v>107</v>
      </c>
      <c r="G45" s="51" t="s">
        <v>500</v>
      </c>
      <c r="H45" s="52">
        <v>6</v>
      </c>
      <c r="I45" s="34"/>
      <c r="J45" s="50" t="s">
        <v>107</v>
      </c>
      <c r="K45" s="51" t="s">
        <v>444</v>
      </c>
      <c r="L45" s="52">
        <v>5</v>
      </c>
      <c r="M45" s="34"/>
      <c r="N45" s="50" t="s">
        <v>107</v>
      </c>
      <c r="O45" s="51" t="s">
        <v>514</v>
      </c>
      <c r="P45" s="52">
        <v>8</v>
      </c>
      <c r="R45" s="6"/>
      <c r="S45" s="23"/>
      <c r="T45" s="24"/>
    </row>
    <row r="46" spans="2:20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446</v>
      </c>
      <c r="L46" s="52">
        <v>0</v>
      </c>
      <c r="M46" s="34"/>
      <c r="N46" s="50" t="s">
        <v>108</v>
      </c>
      <c r="O46" s="51" t="s">
        <v>969</v>
      </c>
      <c r="P46" s="52">
        <v>0</v>
      </c>
      <c r="R46" s="2"/>
    </row>
    <row r="47" spans="2:20" ht="12.95" customHeight="1">
      <c r="B47" s="50"/>
      <c r="C47" s="53" t="s">
        <v>28</v>
      </c>
      <c r="D47" s="54">
        <f>SUM(D39:D46)</f>
        <v>39</v>
      </c>
      <c r="E47" s="34"/>
      <c r="F47" s="50"/>
      <c r="G47" s="53" t="s">
        <v>28</v>
      </c>
      <c r="H47" s="54">
        <f>SUM(H39:H46)</f>
        <v>30</v>
      </c>
      <c r="I47" s="34"/>
      <c r="J47" s="50"/>
      <c r="K47" s="53" t="s">
        <v>28</v>
      </c>
      <c r="L47" s="54">
        <f>SUM(L39:L46)</f>
        <v>8</v>
      </c>
      <c r="M47" s="34"/>
      <c r="N47" s="50"/>
      <c r="O47" s="53" t="s">
        <v>28</v>
      </c>
      <c r="P47" s="54">
        <f>SUM(P39:P46)</f>
        <v>33</v>
      </c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2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75</v>
      </c>
      <c r="P49" s="60"/>
      <c r="S49" s="547"/>
      <c r="T49" s="547"/>
      <c r="U49" s="547"/>
    </row>
    <row r="50" spans="2:21" ht="12.95" customHeight="1">
      <c r="B50" s="337"/>
      <c r="C50" s="61" t="s">
        <v>154</v>
      </c>
      <c r="D50" s="62">
        <f>L47</f>
        <v>8</v>
      </c>
      <c r="E50" s="63"/>
      <c r="F50" s="318" t="s">
        <v>82</v>
      </c>
      <c r="G50" s="61" t="s">
        <v>360</v>
      </c>
      <c r="H50" s="62">
        <f>D47</f>
        <v>39</v>
      </c>
      <c r="I50" s="63"/>
      <c r="J50" s="62"/>
      <c r="K50" s="61" t="s">
        <v>972</v>
      </c>
      <c r="L50" s="62">
        <f>H25</f>
        <v>21</v>
      </c>
      <c r="M50" s="63"/>
      <c r="N50" s="61"/>
      <c r="O50" s="61" t="s">
        <v>971</v>
      </c>
      <c r="P50" s="65">
        <f>L36</f>
        <v>25</v>
      </c>
      <c r="R50" s="173" t="s">
        <v>297</v>
      </c>
      <c r="S50" s="173"/>
      <c r="T50" s="173"/>
      <c r="U50" s="173"/>
    </row>
    <row r="51" spans="2:21" ht="12.95" customHeight="1">
      <c r="B51" s="253" t="s">
        <v>31</v>
      </c>
      <c r="C51" s="46" t="s">
        <v>655</v>
      </c>
      <c r="D51" s="66">
        <f>L14</f>
        <v>30</v>
      </c>
      <c r="E51" s="66"/>
      <c r="F51" s="66"/>
      <c r="G51" s="46" t="s">
        <v>932</v>
      </c>
      <c r="H51" s="66">
        <f>P14</f>
        <v>40</v>
      </c>
      <c r="I51" s="34"/>
      <c r="J51" s="162" t="s">
        <v>82</v>
      </c>
      <c r="K51" s="46" t="s">
        <v>153</v>
      </c>
      <c r="L51" s="66">
        <f>P47</f>
        <v>33</v>
      </c>
      <c r="M51" s="34"/>
      <c r="N51" s="162" t="s">
        <v>82</v>
      </c>
      <c r="O51" s="46" t="s">
        <v>983</v>
      </c>
      <c r="P51" s="69">
        <f>D25</f>
        <v>25</v>
      </c>
      <c r="R51" s="173" t="s">
        <v>309</v>
      </c>
      <c r="S51" s="173"/>
      <c r="T51" s="173"/>
      <c r="U51" s="173"/>
    </row>
    <row r="52" spans="2:21" ht="12.95" customHeight="1">
      <c r="B52" s="315"/>
      <c r="C52" s="171"/>
      <c r="D52" s="171"/>
      <c r="E52" s="34"/>
      <c r="F52" s="56"/>
      <c r="G52" s="171"/>
      <c r="H52" s="171"/>
      <c r="I52" s="34"/>
      <c r="J52" s="56"/>
      <c r="K52" s="171"/>
      <c r="L52" s="171"/>
      <c r="M52" s="34"/>
      <c r="N52" s="34"/>
      <c r="O52" s="171"/>
      <c r="P52" s="175"/>
      <c r="R52" s="173" t="s">
        <v>321</v>
      </c>
      <c r="S52" s="173"/>
      <c r="T52" s="173"/>
      <c r="U52" s="173"/>
    </row>
    <row r="53" spans="2:21" ht="12.95" customHeight="1">
      <c r="B53" s="423" t="s">
        <v>82</v>
      </c>
      <c r="C53" s="46" t="s">
        <v>192</v>
      </c>
      <c r="D53" s="66">
        <f>H47</f>
        <v>30</v>
      </c>
      <c r="E53" s="34"/>
      <c r="F53" s="162" t="s">
        <v>82</v>
      </c>
      <c r="G53" s="46" t="s">
        <v>109</v>
      </c>
      <c r="H53" s="66">
        <f>D14</f>
        <v>29</v>
      </c>
      <c r="I53" s="34"/>
      <c r="J53" s="66"/>
      <c r="K53" s="46" t="s">
        <v>152</v>
      </c>
      <c r="L53" s="66">
        <f>D36</f>
        <v>21</v>
      </c>
      <c r="M53" s="34"/>
      <c r="N53" s="74" t="s">
        <v>31</v>
      </c>
      <c r="O53" s="46" t="s">
        <v>929</v>
      </c>
      <c r="P53" s="69">
        <f>H14</f>
        <v>21</v>
      </c>
      <c r="R53" s="173" t="s">
        <v>334</v>
      </c>
      <c r="S53" s="173"/>
      <c r="T53" s="173"/>
      <c r="U53" s="173"/>
    </row>
    <row r="54" spans="2:21" ht="12.95" customHeight="1">
      <c r="B54" s="339"/>
      <c r="C54" s="75" t="s">
        <v>658</v>
      </c>
      <c r="D54" s="76">
        <f>P25</f>
        <v>28</v>
      </c>
      <c r="E54" s="75"/>
      <c r="F54" s="76"/>
      <c r="G54" s="75" t="s">
        <v>203</v>
      </c>
      <c r="H54" s="76">
        <f>H36</f>
        <v>17</v>
      </c>
      <c r="I54" s="155"/>
      <c r="J54" s="104" t="s">
        <v>31</v>
      </c>
      <c r="K54" s="75" t="s">
        <v>986</v>
      </c>
      <c r="L54" s="76">
        <f>L25</f>
        <v>21</v>
      </c>
      <c r="M54" s="155"/>
      <c r="N54" s="76"/>
      <c r="O54" s="75" t="s">
        <v>83</v>
      </c>
      <c r="P54" s="77">
        <f>P36</f>
        <v>9</v>
      </c>
      <c r="R54" s="173" t="s">
        <v>348</v>
      </c>
      <c r="S54" s="173"/>
      <c r="T54" s="173"/>
      <c r="U54" s="173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R55" s="173" t="s">
        <v>273</v>
      </c>
      <c r="S55" s="173"/>
      <c r="T55" s="173"/>
      <c r="U55" s="173"/>
    </row>
    <row r="56" spans="2:21" ht="12.95" customHeight="1">
      <c r="B56" s="528" t="s">
        <v>127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173" t="s">
        <v>281</v>
      </c>
      <c r="S56" s="173"/>
      <c r="T56" s="173"/>
      <c r="U56" s="173"/>
    </row>
    <row r="57" spans="2:21" ht="12.95" customHeight="1">
      <c r="B57" s="82" t="s">
        <v>26</v>
      </c>
      <c r="C57" s="83"/>
      <c r="D57" s="52">
        <f>$P$14</f>
        <v>40</v>
      </c>
      <c r="E57" s="34"/>
      <c r="F57" s="504" t="s">
        <v>984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173" t="s">
        <v>289</v>
      </c>
      <c r="S57" s="173"/>
      <c r="T57" s="173"/>
      <c r="U57" s="173"/>
    </row>
    <row r="58" spans="2:21" ht="12.95" customHeight="1">
      <c r="B58" s="82" t="s">
        <v>57</v>
      </c>
      <c r="C58" s="83"/>
      <c r="D58" s="52">
        <f>$D$47</f>
        <v>39</v>
      </c>
      <c r="E58" s="34"/>
      <c r="F58" s="504" t="s">
        <v>985</v>
      </c>
      <c r="G58" s="505"/>
      <c r="H58" s="505"/>
      <c r="I58" s="505"/>
      <c r="J58" s="505"/>
      <c r="K58" s="505"/>
      <c r="L58" s="506"/>
      <c r="M58" s="34"/>
      <c r="N58" s="70" t="s">
        <v>974</v>
      </c>
      <c r="O58" s="34"/>
      <c r="P58" s="72">
        <f>MAX(D6:D12,H6:H12,L6:L12,P6:P12,D17:D23,H17:H23,L17:L23,P17:P23,D28:D34,H28:H34,L28:L34,P28:P34,D39:D45,H39:H45,L39:L45,P39:P45)</f>
        <v>27</v>
      </c>
    </row>
    <row r="59" spans="2:21" ht="12.95" customHeight="1">
      <c r="B59" s="82" t="s">
        <v>153</v>
      </c>
      <c r="C59" s="83"/>
      <c r="D59" s="52">
        <f>$P$47</f>
        <v>33</v>
      </c>
      <c r="E59" s="34"/>
      <c r="F59" s="504" t="s">
        <v>987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1" ht="12.95" customHeight="1">
      <c r="B60" s="82" t="s">
        <v>192</v>
      </c>
      <c r="C60" s="83"/>
      <c r="D60" s="52">
        <f>$H$47</f>
        <v>30</v>
      </c>
      <c r="E60" s="34"/>
      <c r="F60" s="504" t="s">
        <v>988</v>
      </c>
      <c r="G60" s="505"/>
      <c r="H60" s="505"/>
      <c r="I60" s="505"/>
      <c r="J60" s="505"/>
      <c r="K60" s="505"/>
      <c r="L60" s="506"/>
      <c r="M60" s="34"/>
      <c r="N60" s="70" t="s">
        <v>26</v>
      </c>
      <c r="O60" s="46"/>
      <c r="P60" s="72">
        <f>MAX(D14,H14,L14,P14,D25,H25,L25,P25,D36,H36,L36,P36,D47,H47,L47,P47)</f>
        <v>40</v>
      </c>
    </row>
    <row r="61" spans="2:21" ht="12.95" customHeight="1">
      <c r="B61" s="82" t="s">
        <v>20</v>
      </c>
      <c r="C61" s="83"/>
      <c r="D61" s="52">
        <f>$L$14</f>
        <v>30</v>
      </c>
      <c r="E61" s="34"/>
      <c r="F61" s="504" t="s">
        <v>989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1" ht="12.95" customHeight="1">
      <c r="B62" s="82" t="s">
        <v>109</v>
      </c>
      <c r="C62" s="83"/>
      <c r="D62" s="52">
        <f>$D$14</f>
        <v>29</v>
      </c>
      <c r="E62" s="34"/>
      <c r="F62" s="504" t="s">
        <v>990</v>
      </c>
      <c r="G62" s="505"/>
      <c r="H62" s="505"/>
      <c r="I62" s="505"/>
      <c r="J62" s="505"/>
      <c r="K62" s="505"/>
      <c r="L62" s="506"/>
      <c r="M62" s="34"/>
      <c r="N62" s="70" t="s">
        <v>154</v>
      </c>
      <c r="O62" s="46"/>
      <c r="P62" s="72">
        <f>MIN(D14,H14,L14,P14,D25,H25,L25,P25,D36,H36,L36,P36,D47,H47,L47,P47)</f>
        <v>8</v>
      </c>
    </row>
    <row r="63" spans="2:21" ht="12.95" customHeight="1">
      <c r="B63" s="82" t="s">
        <v>113</v>
      </c>
      <c r="C63" s="83"/>
      <c r="D63" s="52">
        <f>$P$25</f>
        <v>28</v>
      </c>
      <c r="E63" s="34"/>
      <c r="F63" s="504" t="s">
        <v>991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1" ht="12.95" customHeight="1">
      <c r="B64" s="82" t="s">
        <v>19</v>
      </c>
      <c r="C64" s="83"/>
      <c r="D64" s="52">
        <f>$L$36</f>
        <v>25</v>
      </c>
      <c r="E64" s="34"/>
      <c r="F64" s="504" t="s">
        <v>992</v>
      </c>
      <c r="G64" s="505"/>
      <c r="H64" s="505"/>
      <c r="I64" s="505"/>
      <c r="J64" s="505"/>
      <c r="K64" s="505"/>
      <c r="L64" s="506"/>
      <c r="M64" s="34"/>
      <c r="N64" s="512" t="s">
        <v>19</v>
      </c>
      <c r="O64" s="513"/>
      <c r="P64" s="85">
        <v>9</v>
      </c>
    </row>
    <row r="65" spans="2:32" ht="12.95" customHeight="1">
      <c r="B65" s="82" t="s">
        <v>21</v>
      </c>
      <c r="C65" s="83"/>
      <c r="D65" s="52">
        <f>$D$25</f>
        <v>25</v>
      </c>
      <c r="E65" s="34"/>
      <c r="F65" s="504" t="s">
        <v>993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2" ht="12.95" customHeight="1">
      <c r="B66" s="82" t="s">
        <v>152</v>
      </c>
      <c r="C66" s="83"/>
      <c r="D66" s="52">
        <f>$D$36</f>
        <v>21</v>
      </c>
      <c r="E66" s="34"/>
      <c r="F66" s="518" t="s">
        <v>994</v>
      </c>
      <c r="G66" s="505"/>
      <c r="H66" s="505"/>
      <c r="I66" s="505"/>
      <c r="J66" s="505"/>
      <c r="K66" s="505"/>
      <c r="L66" s="506"/>
      <c r="M66" s="34"/>
      <c r="N66" s="79" t="s">
        <v>128</v>
      </c>
      <c r="O66" s="81"/>
      <c r="P66" s="86"/>
    </row>
    <row r="67" spans="2:32" ht="12.95" customHeight="1">
      <c r="B67" s="82" t="s">
        <v>155</v>
      </c>
      <c r="C67" s="83"/>
      <c r="D67" s="52">
        <f>$H$25</f>
        <v>21</v>
      </c>
      <c r="E67" s="34"/>
      <c r="F67" s="504" t="s">
        <v>995</v>
      </c>
      <c r="G67" s="505"/>
      <c r="H67" s="505"/>
      <c r="I67" s="505"/>
      <c r="J67" s="505"/>
      <c r="K67" s="505"/>
      <c r="L67" s="506"/>
      <c r="M67" s="34"/>
      <c r="N67" s="501" t="s">
        <v>975</v>
      </c>
      <c r="O67" s="501" t="s">
        <v>241</v>
      </c>
      <c r="P67" s="501" t="s">
        <v>241</v>
      </c>
      <c r="R67" s="539"/>
      <c r="S67" s="539" t="s">
        <v>297</v>
      </c>
      <c r="T67" s="539" t="s">
        <v>297</v>
      </c>
      <c r="U67" s="74"/>
      <c r="V67" s="46"/>
      <c r="W67" s="66"/>
      <c r="X67" s="34"/>
      <c r="Y67" s="74"/>
      <c r="Z67" s="46"/>
      <c r="AA67" s="66"/>
      <c r="AB67" s="34"/>
      <c r="AC67" s="74"/>
      <c r="AD67" s="46"/>
      <c r="AE67" s="66"/>
      <c r="AF67" s="66"/>
    </row>
    <row r="68" spans="2:32" ht="12.95" customHeight="1">
      <c r="B68" s="82" t="s">
        <v>25</v>
      </c>
      <c r="C68" s="83"/>
      <c r="D68" s="52">
        <f>$L$25</f>
        <v>21</v>
      </c>
      <c r="E68" s="34"/>
      <c r="F68" s="504" t="s">
        <v>996</v>
      </c>
      <c r="G68" s="505"/>
      <c r="H68" s="505"/>
      <c r="I68" s="505"/>
      <c r="J68" s="505"/>
      <c r="K68" s="505"/>
      <c r="L68" s="506"/>
      <c r="M68" s="34"/>
      <c r="N68" s="501" t="s">
        <v>976</v>
      </c>
      <c r="O68" s="501" t="s">
        <v>239</v>
      </c>
      <c r="P68" s="501" t="s">
        <v>239</v>
      </c>
      <c r="R68" s="539"/>
      <c r="S68" s="539"/>
      <c r="T68" s="539"/>
      <c r="U68" s="67"/>
      <c r="V68" s="46"/>
      <c r="W68" s="66"/>
      <c r="X68" s="34"/>
      <c r="Y68" s="68"/>
      <c r="Z68" s="46"/>
      <c r="AA68" s="66"/>
      <c r="AB68" s="34"/>
      <c r="AC68" s="74"/>
      <c r="AD68" s="46"/>
      <c r="AE68" s="66"/>
      <c r="AF68" s="66"/>
    </row>
    <row r="69" spans="2:32" ht="12.95" customHeight="1">
      <c r="B69" s="82" t="s">
        <v>148</v>
      </c>
      <c r="C69" s="83"/>
      <c r="D69" s="52">
        <f>$H$14</f>
        <v>21</v>
      </c>
      <c r="E69" s="34"/>
      <c r="F69" s="504" t="s">
        <v>997</v>
      </c>
      <c r="G69" s="505"/>
      <c r="H69" s="505"/>
      <c r="I69" s="505"/>
      <c r="J69" s="505"/>
      <c r="K69" s="505"/>
      <c r="L69" s="506"/>
      <c r="M69" s="34"/>
      <c r="N69" s="501" t="s">
        <v>977</v>
      </c>
      <c r="O69" s="501" t="s">
        <v>353</v>
      </c>
      <c r="P69" s="501" t="s">
        <v>353</v>
      </c>
      <c r="R69" s="539"/>
      <c r="S69" s="539"/>
      <c r="T69" s="539"/>
      <c r="U69" s="71"/>
      <c r="X69" s="34"/>
      <c r="Y69" s="71"/>
      <c r="AB69" s="34"/>
      <c r="AC69" s="34"/>
      <c r="AF69" s="56"/>
    </row>
    <row r="70" spans="2:32" ht="12.95" customHeight="1">
      <c r="B70" s="82" t="s">
        <v>24</v>
      </c>
      <c r="C70" s="83"/>
      <c r="D70" s="52">
        <f>$H$36</f>
        <v>17</v>
      </c>
      <c r="E70" s="34"/>
      <c r="F70" s="504" t="s">
        <v>998</v>
      </c>
      <c r="G70" s="505"/>
      <c r="H70" s="505"/>
      <c r="I70" s="505"/>
      <c r="J70" s="505"/>
      <c r="K70" s="505"/>
      <c r="L70" s="506"/>
      <c r="M70" s="34"/>
      <c r="N70" s="501" t="s">
        <v>978</v>
      </c>
      <c r="O70" s="501" t="s">
        <v>339</v>
      </c>
      <c r="P70" s="501" t="s">
        <v>339</v>
      </c>
      <c r="R70" s="539"/>
      <c r="S70" s="539"/>
      <c r="T70" s="539"/>
      <c r="U70" s="163"/>
      <c r="V70" s="46"/>
      <c r="W70" s="66"/>
      <c r="X70" s="34"/>
      <c r="Y70" s="105"/>
      <c r="Z70" s="46"/>
      <c r="AA70" s="66"/>
      <c r="AB70" s="34"/>
      <c r="AC70" s="74"/>
      <c r="AD70" s="46"/>
      <c r="AE70" s="66"/>
      <c r="AF70" s="66"/>
    </row>
    <row r="71" spans="2:32" ht="12.95" customHeight="1">
      <c r="B71" s="82" t="s">
        <v>83</v>
      </c>
      <c r="C71" s="83"/>
      <c r="D71" s="52">
        <f>$P$36</f>
        <v>9</v>
      </c>
      <c r="E71" s="34"/>
      <c r="F71" s="504" t="s">
        <v>999</v>
      </c>
      <c r="G71" s="505"/>
      <c r="H71" s="505"/>
      <c r="I71" s="505"/>
      <c r="J71" s="505"/>
      <c r="K71" s="505"/>
      <c r="L71" s="506"/>
      <c r="M71" s="34"/>
      <c r="N71" s="501" t="s">
        <v>980</v>
      </c>
      <c r="O71" s="501" t="s">
        <v>300</v>
      </c>
      <c r="P71" s="501" t="s">
        <v>300</v>
      </c>
      <c r="R71" s="539"/>
      <c r="S71" s="539"/>
      <c r="T71" s="539"/>
      <c r="U71" s="74"/>
      <c r="V71" s="46"/>
      <c r="W71" s="66"/>
      <c r="X71" s="34"/>
      <c r="Y71" s="73"/>
      <c r="Z71" s="46"/>
      <c r="AA71" s="66"/>
      <c r="AB71" s="34"/>
      <c r="AC71" s="163"/>
      <c r="AD71" s="46"/>
      <c r="AE71" s="66"/>
      <c r="AF71" s="66"/>
    </row>
    <row r="72" spans="2:32" ht="12.95" customHeight="1">
      <c r="B72" s="82" t="s">
        <v>154</v>
      </c>
      <c r="C72" s="83"/>
      <c r="D72" s="52">
        <f>$L$47</f>
        <v>8</v>
      </c>
      <c r="E72" s="34"/>
      <c r="F72" s="504" t="s">
        <v>1000</v>
      </c>
      <c r="G72" s="505"/>
      <c r="H72" s="505"/>
      <c r="I72" s="505"/>
      <c r="J72" s="505"/>
      <c r="K72" s="505"/>
      <c r="L72" s="506"/>
      <c r="M72" s="34"/>
      <c r="N72" s="501" t="s">
        <v>979</v>
      </c>
      <c r="O72" s="501" t="s">
        <v>290</v>
      </c>
      <c r="P72" s="501" t="s">
        <v>290</v>
      </c>
      <c r="R72" s="539"/>
      <c r="S72" s="539"/>
      <c r="T72" s="539"/>
    </row>
    <row r="73" spans="2:32" ht="12.9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501" t="s">
        <v>981</v>
      </c>
      <c r="O73" s="501" t="s">
        <v>265</v>
      </c>
      <c r="P73" s="501" t="s">
        <v>265</v>
      </c>
      <c r="R73" s="539"/>
      <c r="S73" s="539"/>
      <c r="T73" s="539"/>
    </row>
    <row r="74" spans="2:32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3</v>
      </c>
      <c r="J74" s="158">
        <f>'wk8'!J74+I74</f>
        <v>34</v>
      </c>
      <c r="K74" s="536" t="s">
        <v>1001</v>
      </c>
      <c r="L74" s="536"/>
      <c r="M74" s="34"/>
      <c r="N74" s="501" t="s">
        <v>982</v>
      </c>
      <c r="O74" s="501" t="s">
        <v>258</v>
      </c>
      <c r="P74" s="501" t="s">
        <v>258</v>
      </c>
      <c r="R74" s="539"/>
      <c r="S74" s="539"/>
      <c r="T74" s="539"/>
    </row>
    <row r="75" spans="2:32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'wk8'!J75+I75</f>
        <v>36</v>
      </c>
      <c r="K75" s="536" t="s">
        <v>1002</v>
      </c>
      <c r="L75" s="536"/>
      <c r="M75" s="34"/>
      <c r="N75" s="498" t="str">
        <f>'wk10'!$B$3</f>
        <v>OFF: BAL, CIN, NE &amp; NYJ</v>
      </c>
      <c r="O75" s="499"/>
      <c r="P75" s="500"/>
    </row>
    <row r="76" spans="2:32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R72:T72"/>
    <mergeCell ref="R73:T73"/>
    <mergeCell ref="R74:T74"/>
    <mergeCell ref="R67:T67"/>
    <mergeCell ref="R68:T68"/>
    <mergeCell ref="R69:T69"/>
    <mergeCell ref="R70:T70"/>
    <mergeCell ref="R71:T71"/>
    <mergeCell ref="B75:C75"/>
    <mergeCell ref="N64:O64"/>
    <mergeCell ref="N75:P75"/>
    <mergeCell ref="N71:P71"/>
    <mergeCell ref="N72:P72"/>
    <mergeCell ref="N73:P73"/>
    <mergeCell ref="N74:P74"/>
    <mergeCell ref="N68:P68"/>
    <mergeCell ref="N67:P67"/>
    <mergeCell ref="G75:H75"/>
    <mergeCell ref="K75:L75"/>
    <mergeCell ref="F71:L71"/>
    <mergeCell ref="F67:L67"/>
    <mergeCell ref="F62:L62"/>
    <mergeCell ref="B1:C1"/>
    <mergeCell ref="B49:N49"/>
    <mergeCell ref="B56:C56"/>
    <mergeCell ref="B16:C16"/>
    <mergeCell ref="F1:L2"/>
    <mergeCell ref="J5:K5"/>
    <mergeCell ref="N16:O16"/>
    <mergeCell ref="N27:O27"/>
    <mergeCell ref="F27:G27"/>
    <mergeCell ref="N38:O38"/>
    <mergeCell ref="F16:G16"/>
    <mergeCell ref="J16:K16"/>
    <mergeCell ref="F57:L57"/>
    <mergeCell ref="F61:L61"/>
    <mergeCell ref="F58:L58"/>
    <mergeCell ref="J38:K38"/>
    <mergeCell ref="B5:C5"/>
    <mergeCell ref="B38:C38"/>
    <mergeCell ref="B27:C27"/>
    <mergeCell ref="F5:G5"/>
    <mergeCell ref="F38:G38"/>
    <mergeCell ref="J27:K27"/>
    <mergeCell ref="S49:U49"/>
    <mergeCell ref="B74:D74"/>
    <mergeCell ref="F72:L72"/>
    <mergeCell ref="G74:H74"/>
    <mergeCell ref="K74:L74"/>
    <mergeCell ref="F63:L63"/>
    <mergeCell ref="F68:L68"/>
    <mergeCell ref="F69:L69"/>
    <mergeCell ref="F70:L70"/>
    <mergeCell ref="N69:P69"/>
    <mergeCell ref="N70:P70"/>
    <mergeCell ref="F59:L59"/>
    <mergeCell ref="F60:L60"/>
    <mergeCell ref="F65:L65"/>
    <mergeCell ref="F64:L64"/>
    <mergeCell ref="F66:L66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76"/>
  <sheetViews>
    <sheetView view="pageBreakPreview" topLeftCell="A35" zoomScale="180" zoomScaleNormal="10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4.5703125" customWidth="1"/>
  </cols>
  <sheetData>
    <row r="1" spans="2:19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9" ht="12.95" customHeight="1">
      <c r="B2" s="46" t="s">
        <v>74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9" ht="12.95" customHeight="1">
      <c r="B3" s="45" t="s">
        <v>810</v>
      </c>
      <c r="C3" s="45"/>
      <c r="D3" s="45"/>
      <c r="E3" s="45"/>
      <c r="F3" s="433"/>
      <c r="G3" s="433"/>
      <c r="H3" s="433"/>
      <c r="I3" s="433"/>
      <c r="J3" s="433"/>
      <c r="K3" s="433"/>
      <c r="L3" s="433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9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</row>
    <row r="6" spans="2:19" ht="12.95" customHeight="1">
      <c r="B6" s="50" t="s">
        <v>104</v>
      </c>
      <c r="C6" s="51" t="s">
        <v>531</v>
      </c>
      <c r="D6" s="52">
        <v>9</v>
      </c>
      <c r="E6" s="34"/>
      <c r="F6" s="50" t="s">
        <v>104</v>
      </c>
      <c r="G6" s="51" t="s">
        <v>417</v>
      </c>
      <c r="H6" s="52">
        <v>6</v>
      </c>
      <c r="I6" s="34"/>
      <c r="J6" s="50" t="s">
        <v>104</v>
      </c>
      <c r="K6" s="51" t="s">
        <v>447</v>
      </c>
      <c r="L6" s="52">
        <v>12</v>
      </c>
      <c r="M6" s="34"/>
      <c r="N6" s="50" t="s">
        <v>104</v>
      </c>
      <c r="O6" s="51" t="s">
        <v>379</v>
      </c>
      <c r="P6" s="52">
        <v>3</v>
      </c>
      <c r="S6" s="5"/>
    </row>
    <row r="7" spans="2:19" ht="12.95" customHeight="1">
      <c r="B7" s="50" t="s">
        <v>105</v>
      </c>
      <c r="C7" s="51" t="s">
        <v>905</v>
      </c>
      <c r="D7" s="52">
        <v>6</v>
      </c>
      <c r="E7" s="34"/>
      <c r="F7" s="50" t="s">
        <v>105</v>
      </c>
      <c r="G7" s="51" t="s">
        <v>420</v>
      </c>
      <c r="H7" s="52">
        <v>12</v>
      </c>
      <c r="I7" s="34"/>
      <c r="J7" s="50" t="s">
        <v>105</v>
      </c>
      <c r="K7" s="51" t="s">
        <v>450</v>
      </c>
      <c r="L7" s="52">
        <v>6</v>
      </c>
      <c r="M7" s="34"/>
      <c r="N7" s="50" t="s">
        <v>105</v>
      </c>
      <c r="O7" s="51" t="s">
        <v>380</v>
      </c>
      <c r="P7" s="52">
        <v>0</v>
      </c>
      <c r="S7" s="5"/>
    </row>
    <row r="8" spans="2:19" ht="12.95" customHeight="1">
      <c r="B8" s="50" t="s">
        <v>105</v>
      </c>
      <c r="C8" s="51" t="s">
        <v>963</v>
      </c>
      <c r="D8" s="52">
        <v>6</v>
      </c>
      <c r="E8" s="34"/>
      <c r="F8" s="50" t="s">
        <v>105</v>
      </c>
      <c r="G8" s="51" t="s">
        <v>908</v>
      </c>
      <c r="H8" s="52">
        <v>6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0</v>
      </c>
      <c r="S8" s="5"/>
    </row>
    <row r="9" spans="2:19" ht="12.95" customHeight="1">
      <c r="B9" s="50" t="s">
        <v>106</v>
      </c>
      <c r="C9" s="51" t="s">
        <v>1003</v>
      </c>
      <c r="D9" s="52">
        <v>3</v>
      </c>
      <c r="E9" s="34"/>
      <c r="F9" s="50" t="s">
        <v>106</v>
      </c>
      <c r="G9" s="51" t="s">
        <v>423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0</v>
      </c>
      <c r="S9" s="5"/>
    </row>
    <row r="10" spans="2:19" ht="12.95" customHeight="1">
      <c r="B10" s="50" t="s">
        <v>106</v>
      </c>
      <c r="C10" s="51" t="s">
        <v>539</v>
      </c>
      <c r="D10" s="52">
        <v>3</v>
      </c>
      <c r="E10" s="34"/>
      <c r="F10" s="50" t="s">
        <v>106</v>
      </c>
      <c r="G10" s="51" t="s">
        <v>425</v>
      </c>
      <c r="H10" s="52">
        <v>6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616</v>
      </c>
      <c r="P10" s="52">
        <v>0</v>
      </c>
      <c r="S10" s="5"/>
    </row>
    <row r="11" spans="2:19" ht="12.95" customHeight="1">
      <c r="B11" s="50" t="s">
        <v>106</v>
      </c>
      <c r="C11" s="51" t="s">
        <v>538</v>
      </c>
      <c r="D11" s="52">
        <v>0</v>
      </c>
      <c r="E11" s="34"/>
      <c r="F11" s="50" t="s">
        <v>106</v>
      </c>
      <c r="G11" s="51" t="s">
        <v>424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384</v>
      </c>
      <c r="P11" s="52">
        <v>3</v>
      </c>
      <c r="S11" s="5"/>
    </row>
    <row r="12" spans="2:19" ht="12.95" customHeight="1">
      <c r="B12" s="50" t="s">
        <v>107</v>
      </c>
      <c r="C12" s="34" t="s">
        <v>542</v>
      </c>
      <c r="D12" s="52">
        <v>2</v>
      </c>
      <c r="E12" s="34"/>
      <c r="F12" s="50" t="s">
        <v>107</v>
      </c>
      <c r="G12" s="51" t="s">
        <v>429</v>
      </c>
      <c r="H12" s="52">
        <v>20</v>
      </c>
      <c r="I12" s="34"/>
      <c r="J12" s="50" t="s">
        <v>107</v>
      </c>
      <c r="K12" s="51" t="s">
        <v>455</v>
      </c>
      <c r="L12" s="52">
        <v>5</v>
      </c>
      <c r="M12" s="34"/>
      <c r="N12" s="50" t="s">
        <v>107</v>
      </c>
      <c r="O12" s="51" t="s">
        <v>388</v>
      </c>
      <c r="P12" s="52">
        <v>4</v>
      </c>
      <c r="S12" s="5"/>
    </row>
    <row r="13" spans="2:19" ht="12.95" customHeight="1">
      <c r="B13" s="50" t="s">
        <v>108</v>
      </c>
      <c r="C13" s="51" t="s">
        <v>1004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389</v>
      </c>
      <c r="P13" s="52">
        <v>0</v>
      </c>
      <c r="S13" s="5"/>
    </row>
    <row r="14" spans="2:19" ht="12.95" customHeight="1">
      <c r="B14" s="50"/>
      <c r="C14" s="53" t="s">
        <v>28</v>
      </c>
      <c r="D14" s="54">
        <f>SUM(D6:D13)</f>
        <v>29</v>
      </c>
      <c r="E14" s="34"/>
      <c r="F14" s="50"/>
      <c r="G14" s="55" t="s">
        <v>28</v>
      </c>
      <c r="H14" s="54">
        <f>SUM(H6:H13)</f>
        <v>50</v>
      </c>
      <c r="I14" s="34"/>
      <c r="J14" s="50"/>
      <c r="K14" s="53" t="s">
        <v>28</v>
      </c>
      <c r="L14" s="54">
        <f>SUM(L6:L13)</f>
        <v>29</v>
      </c>
      <c r="M14" s="34"/>
      <c r="N14" s="50"/>
      <c r="O14" s="53" t="s">
        <v>28</v>
      </c>
      <c r="P14" s="54">
        <f>SUM(P6:P13)</f>
        <v>10</v>
      </c>
    </row>
    <row r="15" spans="2:19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S15" s="10"/>
    </row>
    <row r="16" spans="2:19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430" t="s">
        <v>591</v>
      </c>
      <c r="M16" s="34"/>
      <c r="N16" s="519" t="str">
        <f>'Team Totals'!$A$5</f>
        <v>Grenadiers</v>
      </c>
      <c r="O16" s="520"/>
      <c r="P16" s="443" t="s">
        <v>772</v>
      </c>
    </row>
    <row r="17" spans="2:20" ht="12.95" customHeight="1">
      <c r="B17" s="50" t="s">
        <v>104</v>
      </c>
      <c r="C17" s="51" t="s">
        <v>545</v>
      </c>
      <c r="D17" s="52">
        <v>12</v>
      </c>
      <c r="E17" s="34"/>
      <c r="F17" s="50" t="s">
        <v>104</v>
      </c>
      <c r="G17" s="51" t="s">
        <v>475</v>
      </c>
      <c r="H17" s="52">
        <v>6</v>
      </c>
      <c r="I17" s="34"/>
      <c r="J17" s="50" t="s">
        <v>104</v>
      </c>
      <c r="K17" s="51" t="s">
        <v>460</v>
      </c>
      <c r="L17" s="52">
        <v>6</v>
      </c>
      <c r="M17" s="34"/>
      <c r="N17" s="50" t="s">
        <v>104</v>
      </c>
      <c r="O17" s="51" t="s">
        <v>367</v>
      </c>
      <c r="P17" s="52">
        <v>6</v>
      </c>
    </row>
    <row r="18" spans="2:20" ht="12.95" customHeight="1">
      <c r="B18" s="50" t="s">
        <v>105</v>
      </c>
      <c r="C18" s="51" t="s">
        <v>962</v>
      </c>
      <c r="D18" s="52">
        <v>0</v>
      </c>
      <c r="E18" s="34"/>
      <c r="F18" s="50" t="s">
        <v>105</v>
      </c>
      <c r="G18" s="51" t="s">
        <v>476</v>
      </c>
      <c r="H18" s="52">
        <v>6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6</v>
      </c>
    </row>
    <row r="19" spans="2:20" ht="12.95" customHeight="1">
      <c r="B19" s="50" t="s">
        <v>105</v>
      </c>
      <c r="C19" s="51" t="s">
        <v>548</v>
      </c>
      <c r="D19" s="52">
        <v>0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885</v>
      </c>
      <c r="P19" s="52">
        <v>6</v>
      </c>
    </row>
    <row r="20" spans="2:20" ht="12.95" customHeight="1">
      <c r="B20" s="50" t="s">
        <v>106</v>
      </c>
      <c r="C20" s="51" t="s">
        <v>554</v>
      </c>
      <c r="D20" s="52">
        <v>3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6</v>
      </c>
      <c r="M20" s="34"/>
      <c r="N20" s="50" t="s">
        <v>106</v>
      </c>
      <c r="O20" s="51" t="s">
        <v>371</v>
      </c>
      <c r="P20" s="52">
        <v>0</v>
      </c>
    </row>
    <row r="21" spans="2:20" ht="12.95" customHeight="1">
      <c r="B21" s="50" t="s">
        <v>106</v>
      </c>
      <c r="C21" s="51" t="s">
        <v>553</v>
      </c>
      <c r="D21" s="52">
        <v>3</v>
      </c>
      <c r="E21" s="34"/>
      <c r="F21" s="50" t="s">
        <v>106</v>
      </c>
      <c r="G21" s="51" t="s">
        <v>482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</row>
    <row r="22" spans="2:20" ht="12.95" customHeight="1">
      <c r="B22" s="50" t="s">
        <v>106</v>
      </c>
      <c r="C22" s="51" t="s">
        <v>555</v>
      </c>
      <c r="D22" s="52">
        <v>0</v>
      </c>
      <c r="E22" s="34"/>
      <c r="F22" s="50" t="s">
        <v>106</v>
      </c>
      <c r="G22" s="51" t="s">
        <v>483</v>
      </c>
      <c r="H22" s="52">
        <v>0</v>
      </c>
      <c r="I22" s="34"/>
      <c r="J22" s="50" t="s">
        <v>106</v>
      </c>
      <c r="K22" s="51" t="s">
        <v>467</v>
      </c>
      <c r="L22" s="52">
        <v>0</v>
      </c>
      <c r="M22" s="34"/>
      <c r="N22" s="50" t="s">
        <v>106</v>
      </c>
      <c r="O22" s="51" t="s">
        <v>373</v>
      </c>
      <c r="P22" s="52">
        <v>0</v>
      </c>
    </row>
    <row r="23" spans="2:20" ht="12.95" customHeight="1">
      <c r="B23" s="50" t="s">
        <v>107</v>
      </c>
      <c r="C23" s="51" t="s">
        <v>557</v>
      </c>
      <c r="D23" s="52">
        <v>12</v>
      </c>
      <c r="E23" s="34"/>
      <c r="F23" s="50" t="s">
        <v>107</v>
      </c>
      <c r="G23" s="51" t="s">
        <v>485</v>
      </c>
      <c r="H23" s="52">
        <v>0</v>
      </c>
      <c r="I23" s="34"/>
      <c r="J23" s="50" t="s">
        <v>107</v>
      </c>
      <c r="K23" s="51" t="s">
        <v>471</v>
      </c>
      <c r="L23" s="52">
        <v>0</v>
      </c>
      <c r="M23" s="34"/>
      <c r="N23" s="50" t="s">
        <v>107</v>
      </c>
      <c r="O23" s="51" t="s">
        <v>377</v>
      </c>
      <c r="P23" s="52">
        <v>7</v>
      </c>
    </row>
    <row r="24" spans="2:20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819</v>
      </c>
      <c r="P24" s="52">
        <v>0</v>
      </c>
    </row>
    <row r="25" spans="2:20" ht="12.95" customHeight="1">
      <c r="B25" s="50"/>
      <c r="C25" s="53" t="s">
        <v>28</v>
      </c>
      <c r="D25" s="54">
        <f>SUM(D17:D24)</f>
        <v>30</v>
      </c>
      <c r="E25" s="34"/>
      <c r="F25" s="50"/>
      <c r="G25" s="55" t="s">
        <v>28</v>
      </c>
      <c r="H25" s="54">
        <f>SUM(H17:H24)</f>
        <v>12</v>
      </c>
      <c r="I25" s="34"/>
      <c r="J25" s="50"/>
      <c r="K25" s="53" t="s">
        <v>28</v>
      </c>
      <c r="L25" s="54">
        <f>SUM(L17:L24)</f>
        <v>12</v>
      </c>
      <c r="M25" s="34"/>
      <c r="N25" s="50"/>
      <c r="O25" s="53" t="s">
        <v>28</v>
      </c>
      <c r="P25" s="54">
        <f>SUM(P17:P24)</f>
        <v>25</v>
      </c>
      <c r="S25" s="5"/>
    </row>
    <row r="26" spans="2:20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S26" s="5"/>
      <c r="T26" s="13"/>
    </row>
    <row r="27" spans="2:20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  <c r="S27" s="5"/>
      <c r="T27" s="13"/>
    </row>
    <row r="28" spans="2:20" ht="12.95" customHeight="1">
      <c r="B28" s="50" t="s">
        <v>104</v>
      </c>
      <c r="C28" s="51" t="s">
        <v>561</v>
      </c>
      <c r="D28" s="52">
        <v>0</v>
      </c>
      <c r="E28" s="34"/>
      <c r="F28" s="50" t="s">
        <v>104</v>
      </c>
      <c r="G28" s="51" t="s">
        <v>390</v>
      </c>
      <c r="H28" s="52">
        <v>3</v>
      </c>
      <c r="I28" s="34"/>
      <c r="J28" s="50" t="s">
        <v>104</v>
      </c>
      <c r="K28" s="51" t="s">
        <v>517</v>
      </c>
      <c r="L28" s="52">
        <v>9</v>
      </c>
      <c r="M28" s="34"/>
      <c r="N28" s="50" t="s">
        <v>104</v>
      </c>
      <c r="O28" s="51" t="s">
        <v>402</v>
      </c>
      <c r="P28" s="52">
        <v>0</v>
      </c>
      <c r="S28" s="5"/>
      <c r="T28" s="13"/>
    </row>
    <row r="29" spans="2:20" ht="12.95" customHeight="1">
      <c r="B29" s="50" t="s">
        <v>105</v>
      </c>
      <c r="C29" s="51" t="s">
        <v>968</v>
      </c>
      <c r="D29" s="52">
        <v>0</v>
      </c>
      <c r="E29" s="34"/>
      <c r="F29" s="50" t="s">
        <v>105</v>
      </c>
      <c r="G29" s="51" t="s">
        <v>393</v>
      </c>
      <c r="H29" s="52">
        <v>6</v>
      </c>
      <c r="I29" s="34"/>
      <c r="J29" s="50" t="s">
        <v>105</v>
      </c>
      <c r="K29" s="51" t="s">
        <v>610</v>
      </c>
      <c r="L29" s="52">
        <v>0</v>
      </c>
      <c r="M29" s="34"/>
      <c r="N29" s="50" t="s">
        <v>105</v>
      </c>
      <c r="O29" s="51" t="s">
        <v>405</v>
      </c>
      <c r="P29" s="52">
        <v>0</v>
      </c>
      <c r="S29" s="5"/>
      <c r="T29" s="13"/>
    </row>
    <row r="30" spans="2:20" ht="12.95" customHeight="1">
      <c r="B30" s="50" t="s">
        <v>105</v>
      </c>
      <c r="C30" s="51" t="s">
        <v>565</v>
      </c>
      <c r="D30" s="52">
        <v>0</v>
      </c>
      <c r="E30" s="34"/>
      <c r="F30" s="50" t="s">
        <v>105</v>
      </c>
      <c r="G30" s="51" t="s">
        <v>394</v>
      </c>
      <c r="H30" s="52">
        <v>6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816</v>
      </c>
      <c r="P30" s="52">
        <v>0</v>
      </c>
      <c r="S30" s="5"/>
      <c r="T30" s="13"/>
    </row>
    <row r="31" spans="2:20" ht="12.95" customHeight="1">
      <c r="B31" s="50" t="s">
        <v>106</v>
      </c>
      <c r="C31" s="51" t="s">
        <v>566</v>
      </c>
      <c r="D31" s="52">
        <v>3</v>
      </c>
      <c r="E31" s="34"/>
      <c r="F31" s="50" t="s">
        <v>106</v>
      </c>
      <c r="G31" s="51" t="s">
        <v>397</v>
      </c>
      <c r="H31" s="52">
        <v>3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409</v>
      </c>
      <c r="P31" s="52">
        <v>0</v>
      </c>
      <c r="S31" s="5"/>
      <c r="T31" s="13"/>
    </row>
    <row r="32" spans="2:20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398</v>
      </c>
      <c r="H32" s="52">
        <v>6</v>
      </c>
      <c r="I32" s="34"/>
      <c r="J32" s="50" t="s">
        <v>106</v>
      </c>
      <c r="K32" s="51" t="s">
        <v>892</v>
      </c>
      <c r="L32" s="52">
        <v>0</v>
      </c>
      <c r="M32" s="34"/>
      <c r="N32" s="50" t="s">
        <v>106</v>
      </c>
      <c r="O32" s="51" t="s">
        <v>966</v>
      </c>
      <c r="P32" s="52">
        <v>3</v>
      </c>
      <c r="S32" s="5"/>
      <c r="T32" s="13"/>
    </row>
    <row r="33" spans="2:20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1010</v>
      </c>
      <c r="H33" s="52">
        <v>9</v>
      </c>
      <c r="I33" s="34"/>
      <c r="J33" s="50" t="s">
        <v>106</v>
      </c>
      <c r="K33" s="51" t="s">
        <v>526</v>
      </c>
      <c r="L33" s="52">
        <v>3</v>
      </c>
      <c r="M33" s="34"/>
      <c r="N33" s="50" t="s">
        <v>106</v>
      </c>
      <c r="O33" s="51" t="s">
        <v>410</v>
      </c>
      <c r="P33" s="52">
        <v>0</v>
      </c>
      <c r="S33" s="5"/>
      <c r="T33" s="13"/>
    </row>
    <row r="34" spans="2:20" ht="12.95" customHeight="1">
      <c r="B34" s="50" t="s">
        <v>107</v>
      </c>
      <c r="C34" s="51" t="s">
        <v>572</v>
      </c>
      <c r="D34" s="52">
        <v>6</v>
      </c>
      <c r="E34" s="34"/>
      <c r="F34" s="50" t="s">
        <v>107</v>
      </c>
      <c r="G34" s="51" t="s">
        <v>400</v>
      </c>
      <c r="H34" s="52">
        <v>4</v>
      </c>
      <c r="I34" s="34"/>
      <c r="J34" s="50" t="s">
        <v>107</v>
      </c>
      <c r="K34" s="51" t="s">
        <v>527</v>
      </c>
      <c r="L34" s="52">
        <v>3</v>
      </c>
      <c r="M34" s="34"/>
      <c r="N34" s="50" t="s">
        <v>107</v>
      </c>
      <c r="O34" s="51" t="s">
        <v>737</v>
      </c>
      <c r="P34" s="52">
        <v>7</v>
      </c>
    </row>
    <row r="35" spans="2:20" ht="12.95" customHeight="1">
      <c r="B35" s="50" t="s">
        <v>108</v>
      </c>
      <c r="C35" s="51" t="s">
        <v>849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1005</v>
      </c>
      <c r="L35" s="52">
        <v>0</v>
      </c>
      <c r="M35" s="34"/>
      <c r="N35" s="50" t="s">
        <v>108</v>
      </c>
      <c r="O35" s="51" t="s">
        <v>415</v>
      </c>
      <c r="P35" s="52">
        <v>0</v>
      </c>
    </row>
    <row r="36" spans="2:20" ht="12.95" customHeight="1">
      <c r="B36" s="50"/>
      <c r="C36" s="53" t="s">
        <v>28</v>
      </c>
      <c r="D36" s="54">
        <f>SUM(D28:D35)</f>
        <v>9</v>
      </c>
      <c r="E36" s="34"/>
      <c r="F36" s="50"/>
      <c r="G36" s="53" t="s">
        <v>28</v>
      </c>
      <c r="H36" s="54">
        <f>SUM(H28:H35)</f>
        <v>37</v>
      </c>
      <c r="I36" s="34"/>
      <c r="J36" s="50"/>
      <c r="K36" s="53" t="s">
        <v>28</v>
      </c>
      <c r="L36" s="54">
        <f>SUM(L28:L35)</f>
        <v>15</v>
      </c>
      <c r="M36" s="34"/>
      <c r="N36" s="51"/>
      <c r="O36" s="55" t="s">
        <v>28</v>
      </c>
      <c r="P36" s="54">
        <f>SUM(P28:P35)</f>
        <v>10</v>
      </c>
    </row>
    <row r="37" spans="2:20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20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30" t="s">
        <v>591</v>
      </c>
      <c r="S38" s="7"/>
    </row>
    <row r="39" spans="2:20" ht="12.95" customHeight="1">
      <c r="B39" s="50" t="s">
        <v>104</v>
      </c>
      <c r="C39" s="51" t="s">
        <v>574</v>
      </c>
      <c r="D39" s="52">
        <v>12</v>
      </c>
      <c r="E39" s="34"/>
      <c r="F39" s="50" t="s">
        <v>104</v>
      </c>
      <c r="G39" s="51" t="s">
        <v>489</v>
      </c>
      <c r="H39" s="52">
        <v>0</v>
      </c>
      <c r="I39" s="34"/>
      <c r="J39" s="50" t="s">
        <v>104</v>
      </c>
      <c r="K39" s="51" t="s">
        <v>432</v>
      </c>
      <c r="L39" s="52">
        <v>3</v>
      </c>
      <c r="M39" s="34"/>
      <c r="N39" s="50" t="s">
        <v>104</v>
      </c>
      <c r="O39" s="51" t="s">
        <v>504</v>
      </c>
      <c r="P39" s="52">
        <v>27</v>
      </c>
      <c r="S39" s="4"/>
    </row>
    <row r="40" spans="2:20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492</v>
      </c>
      <c r="H40" s="52">
        <v>0</v>
      </c>
      <c r="I40" s="34"/>
      <c r="J40" s="50" t="s">
        <v>105</v>
      </c>
      <c r="K40" s="51" t="s">
        <v>436</v>
      </c>
      <c r="L40" s="52">
        <v>0</v>
      </c>
      <c r="M40" s="34"/>
      <c r="N40" s="50" t="s">
        <v>105</v>
      </c>
      <c r="O40" s="51" t="s">
        <v>505</v>
      </c>
      <c r="P40" s="52">
        <v>12</v>
      </c>
      <c r="S40" s="4"/>
    </row>
    <row r="41" spans="2:20" ht="12.95" customHeight="1">
      <c r="B41" s="50" t="s">
        <v>105</v>
      </c>
      <c r="C41" s="51" t="s">
        <v>580</v>
      </c>
      <c r="D41" s="52">
        <v>0</v>
      </c>
      <c r="E41" s="34"/>
      <c r="F41" s="50" t="s">
        <v>105</v>
      </c>
      <c r="G41" s="51" t="s">
        <v>494</v>
      </c>
      <c r="H41" s="52">
        <v>0</v>
      </c>
      <c r="I41" s="34"/>
      <c r="J41" s="50" t="s">
        <v>105</v>
      </c>
      <c r="K41" s="51" t="s">
        <v>435</v>
      </c>
      <c r="L41" s="52">
        <v>12</v>
      </c>
      <c r="M41" s="34"/>
      <c r="N41" s="50" t="s">
        <v>105</v>
      </c>
      <c r="O41" s="51" t="s">
        <v>508</v>
      </c>
      <c r="P41" s="52">
        <v>0</v>
      </c>
      <c r="S41" s="4"/>
    </row>
    <row r="42" spans="2:20" ht="12.95" customHeight="1">
      <c r="B42" s="50" t="s">
        <v>106</v>
      </c>
      <c r="C42" s="51" t="s">
        <v>581</v>
      </c>
      <c r="D42" s="52">
        <v>3</v>
      </c>
      <c r="E42" s="34"/>
      <c r="F42" s="50" t="s">
        <v>106</v>
      </c>
      <c r="G42" s="51" t="s">
        <v>495</v>
      </c>
      <c r="H42" s="52">
        <v>0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S42" s="4"/>
    </row>
    <row r="43" spans="2:20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893</v>
      </c>
      <c r="P43" s="52">
        <v>0</v>
      </c>
      <c r="S43" s="4"/>
    </row>
    <row r="44" spans="2:20" ht="12.95" customHeight="1">
      <c r="B44" s="50" t="s">
        <v>106</v>
      </c>
      <c r="C44" s="51" t="s">
        <v>582</v>
      </c>
      <c r="D44" s="52">
        <v>3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3</v>
      </c>
      <c r="M44" s="34"/>
      <c r="N44" s="50" t="s">
        <v>106</v>
      </c>
      <c r="O44" s="51" t="s">
        <v>512</v>
      </c>
      <c r="P44" s="52">
        <v>0</v>
      </c>
      <c r="S44" s="4"/>
    </row>
    <row r="45" spans="2:20" ht="12.95" customHeight="1">
      <c r="B45" s="50" t="s">
        <v>107</v>
      </c>
      <c r="C45" s="51" t="s">
        <v>584</v>
      </c>
      <c r="D45" s="52">
        <v>0</v>
      </c>
      <c r="E45" s="34"/>
      <c r="F45" s="50" t="s">
        <v>107</v>
      </c>
      <c r="G45" s="51" t="s">
        <v>500</v>
      </c>
      <c r="H45" s="52">
        <v>3</v>
      </c>
      <c r="I45" s="34"/>
      <c r="J45" s="50" t="s">
        <v>107</v>
      </c>
      <c r="K45" s="51" t="s">
        <v>444</v>
      </c>
      <c r="L45" s="52">
        <v>3</v>
      </c>
      <c r="M45" s="34"/>
      <c r="N45" s="50" t="s">
        <v>107</v>
      </c>
      <c r="O45" s="51" t="s">
        <v>514</v>
      </c>
      <c r="P45" s="52">
        <v>9</v>
      </c>
      <c r="S45" s="4"/>
    </row>
    <row r="46" spans="2:20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446</v>
      </c>
      <c r="L46" s="52">
        <v>6</v>
      </c>
      <c r="M46" s="34"/>
      <c r="N46" s="50" t="s">
        <v>108</v>
      </c>
      <c r="O46" s="51" t="s">
        <v>516</v>
      </c>
      <c r="P46" s="52">
        <v>0</v>
      </c>
      <c r="S46" s="4"/>
    </row>
    <row r="47" spans="2:20" ht="12.95" customHeight="1">
      <c r="B47" s="50"/>
      <c r="C47" s="53" t="s">
        <v>28</v>
      </c>
      <c r="D47" s="54">
        <f>SUM(D39:D46)</f>
        <v>18</v>
      </c>
      <c r="E47" s="34"/>
      <c r="F47" s="50"/>
      <c r="G47" s="53" t="s">
        <v>28</v>
      </c>
      <c r="H47" s="54">
        <f>SUM(H39:H46)</f>
        <v>3</v>
      </c>
      <c r="I47" s="34"/>
      <c r="J47" s="50"/>
      <c r="K47" s="53" t="s">
        <v>28</v>
      </c>
      <c r="L47" s="54">
        <f>SUM(L39:L46)</f>
        <v>27</v>
      </c>
      <c r="M47" s="34"/>
      <c r="N47" s="50"/>
      <c r="O47" s="53" t="s">
        <v>28</v>
      </c>
      <c r="P47" s="54">
        <f>SUM(P39:P46)</f>
        <v>48</v>
      </c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74</v>
      </c>
      <c r="P49" s="60"/>
      <c r="R49" s="172"/>
      <c r="S49" s="176"/>
      <c r="T49" s="173"/>
    </row>
    <row r="50" spans="2:21" ht="12.95" customHeight="1">
      <c r="B50" s="444" t="s">
        <v>82</v>
      </c>
      <c r="C50" s="61" t="s">
        <v>360</v>
      </c>
      <c r="D50" s="62">
        <f>D47</f>
        <v>18</v>
      </c>
      <c r="E50" s="63"/>
      <c r="F50" s="64"/>
      <c r="G50" s="61" t="s">
        <v>1006</v>
      </c>
      <c r="H50" s="62">
        <f>P25</f>
        <v>25</v>
      </c>
      <c r="I50" s="63"/>
      <c r="J50" s="420" t="s">
        <v>82</v>
      </c>
      <c r="K50" s="61" t="s">
        <v>148</v>
      </c>
      <c r="L50" s="62">
        <f>H14</f>
        <v>50</v>
      </c>
      <c r="M50" s="63"/>
      <c r="N50" s="318" t="s">
        <v>82</v>
      </c>
      <c r="O50" s="61" t="s">
        <v>697</v>
      </c>
      <c r="P50" s="65">
        <f>L14</f>
        <v>29</v>
      </c>
      <c r="R50" s="539"/>
      <c r="S50" s="539" t="s">
        <v>241</v>
      </c>
      <c r="T50" s="539" t="s">
        <v>241</v>
      </c>
      <c r="U50" s="150"/>
    </row>
    <row r="51" spans="2:21" ht="12.95" customHeight="1">
      <c r="B51" s="423"/>
      <c r="C51" s="46" t="s">
        <v>1009</v>
      </c>
      <c r="D51" s="66">
        <f>L36</f>
        <v>15</v>
      </c>
      <c r="E51" s="66"/>
      <c r="F51" s="74" t="s">
        <v>31</v>
      </c>
      <c r="G51" s="46" t="s">
        <v>196</v>
      </c>
      <c r="H51" s="66">
        <f>H36</f>
        <v>37</v>
      </c>
      <c r="I51" s="34"/>
      <c r="J51" s="162"/>
      <c r="K51" s="46" t="s">
        <v>768</v>
      </c>
      <c r="L51" s="66">
        <f>D14</f>
        <v>29</v>
      </c>
      <c r="M51" s="34"/>
      <c r="N51" s="74"/>
      <c r="O51" s="46" t="s">
        <v>153</v>
      </c>
      <c r="P51" s="69">
        <f>P47</f>
        <v>48</v>
      </c>
      <c r="R51" s="539"/>
      <c r="S51" s="539"/>
      <c r="T51" s="539"/>
      <c r="U51" s="150"/>
    </row>
    <row r="52" spans="2:21" ht="12.95" customHeight="1">
      <c r="B52" s="424"/>
      <c r="C52" s="171"/>
      <c r="D52" s="171"/>
      <c r="E52" s="34"/>
      <c r="F52" s="122"/>
      <c r="G52" s="171"/>
      <c r="H52" s="171"/>
      <c r="I52" s="34"/>
      <c r="J52" s="421"/>
      <c r="K52" s="171"/>
      <c r="L52" s="171"/>
      <c r="M52" s="34"/>
      <c r="N52" s="122"/>
      <c r="O52" s="171"/>
      <c r="P52" s="175"/>
      <c r="R52" s="539"/>
      <c r="S52" s="539"/>
      <c r="T52" s="539"/>
      <c r="U52" s="150"/>
    </row>
    <row r="53" spans="2:21" ht="12.95" customHeight="1">
      <c r="B53" s="423"/>
      <c r="C53" s="46" t="s">
        <v>651</v>
      </c>
      <c r="D53" s="66">
        <f>P14</f>
        <v>10</v>
      </c>
      <c r="E53" s="34"/>
      <c r="F53" s="74" t="s">
        <v>31</v>
      </c>
      <c r="G53" s="46" t="s">
        <v>1008</v>
      </c>
      <c r="H53" s="66">
        <f>D25</f>
        <v>30</v>
      </c>
      <c r="I53" s="34"/>
      <c r="J53" s="162"/>
      <c r="K53" s="46" t="s">
        <v>154</v>
      </c>
      <c r="L53" s="66">
        <f>L47</f>
        <v>27</v>
      </c>
      <c r="M53" s="34"/>
      <c r="N53" s="74" t="s">
        <v>31</v>
      </c>
      <c r="O53" s="46" t="s">
        <v>694</v>
      </c>
      <c r="P53" s="69">
        <f>H25</f>
        <v>12</v>
      </c>
      <c r="R53" s="539"/>
      <c r="S53" s="539"/>
      <c r="T53" s="539"/>
      <c r="U53" s="150"/>
    </row>
    <row r="54" spans="2:21" ht="12.95" customHeight="1">
      <c r="B54" s="425" t="s">
        <v>82</v>
      </c>
      <c r="C54" s="75" t="s">
        <v>83</v>
      </c>
      <c r="D54" s="76">
        <f>P36</f>
        <v>10</v>
      </c>
      <c r="E54" s="75"/>
      <c r="F54" s="104"/>
      <c r="G54" s="75" t="s">
        <v>25</v>
      </c>
      <c r="H54" s="76">
        <f>L25</f>
        <v>12</v>
      </c>
      <c r="I54" s="155"/>
      <c r="J54" s="419" t="s">
        <v>82</v>
      </c>
      <c r="K54" s="75" t="s">
        <v>1007</v>
      </c>
      <c r="L54" s="76">
        <f>H47</f>
        <v>3</v>
      </c>
      <c r="M54" s="155"/>
      <c r="N54" s="104"/>
      <c r="O54" s="75" t="s">
        <v>152</v>
      </c>
      <c r="P54" s="77">
        <f>D36</f>
        <v>9</v>
      </c>
      <c r="R54" s="539"/>
      <c r="S54" s="539"/>
      <c r="T54" s="539"/>
      <c r="U54" s="150"/>
    </row>
    <row r="55" spans="2:21" ht="12.95" customHeight="1">
      <c r="B55" s="34"/>
      <c r="C55" s="34"/>
      <c r="D55" s="34"/>
      <c r="E55" s="34"/>
      <c r="M55" s="34"/>
      <c r="N55" s="34"/>
      <c r="O55" s="34"/>
      <c r="P55" s="34"/>
      <c r="R55" s="539"/>
      <c r="S55" s="539"/>
      <c r="T55" s="539"/>
      <c r="U55" s="150"/>
    </row>
    <row r="56" spans="2:21" ht="12.95" customHeight="1">
      <c r="B56" s="528" t="s">
        <v>129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  <c r="U56" s="150"/>
    </row>
    <row r="57" spans="2:21" ht="12.95" customHeight="1">
      <c r="B57" s="82" t="s">
        <v>148</v>
      </c>
      <c r="C57" s="83"/>
      <c r="D57" s="52">
        <f>$H$14</f>
        <v>50</v>
      </c>
      <c r="E57" s="34"/>
      <c r="F57" s="504" t="s">
        <v>1014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  <c r="U57" s="150"/>
    </row>
    <row r="58" spans="2:21" ht="12.95" customHeight="1">
      <c r="B58" s="82" t="s">
        <v>153</v>
      </c>
      <c r="C58" s="83"/>
      <c r="D58" s="52">
        <f>$P$47</f>
        <v>48</v>
      </c>
      <c r="E58" s="34"/>
      <c r="F58" s="504" t="s">
        <v>1028</v>
      </c>
      <c r="G58" s="505"/>
      <c r="H58" s="505"/>
      <c r="I58" s="505"/>
      <c r="J58" s="505"/>
      <c r="K58" s="505"/>
      <c r="L58" s="506"/>
      <c r="M58" s="34"/>
      <c r="N58" s="70" t="s">
        <v>1012</v>
      </c>
      <c r="O58" s="34"/>
      <c r="P58" s="72">
        <f>MAX(D6:D12,H6:H12,L6:L12,P6:P12,D17:D23,H17:H23,L17:L23,P17:P23,D28:D34,H28:H34,L28:L34,P28:P34,D39:D45,H39:H45,L39:L45,P39:P45)</f>
        <v>27</v>
      </c>
    </row>
    <row r="59" spans="2:21" ht="12.95" customHeight="1">
      <c r="B59" s="82" t="s">
        <v>24</v>
      </c>
      <c r="C59" s="83"/>
      <c r="D59" s="52">
        <f>$H$36</f>
        <v>37</v>
      </c>
      <c r="E59" s="34"/>
      <c r="F59" s="504" t="s">
        <v>1015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1" ht="12.95" customHeight="1">
      <c r="B60" s="82" t="s">
        <v>21</v>
      </c>
      <c r="C60" s="83"/>
      <c r="D60" s="52">
        <f>$D$25</f>
        <v>30</v>
      </c>
      <c r="E60" s="34"/>
      <c r="F60" s="504" t="s">
        <v>1017</v>
      </c>
      <c r="G60" s="505"/>
      <c r="H60" s="505"/>
      <c r="I60" s="505"/>
      <c r="J60" s="505"/>
      <c r="K60" s="505"/>
      <c r="L60" s="506"/>
      <c r="M60" s="34"/>
      <c r="N60" s="70" t="s">
        <v>148</v>
      </c>
      <c r="O60" s="46"/>
      <c r="P60" s="72">
        <f>MAX(D14,H14,L14,P14,D25,H25,L25,P25,D36,H36,L36,P36,D47,H47,L47,P47)</f>
        <v>50</v>
      </c>
    </row>
    <row r="61" spans="2:21" ht="12.95" customHeight="1">
      <c r="B61" s="82" t="s">
        <v>109</v>
      </c>
      <c r="C61" s="83"/>
      <c r="D61" s="52">
        <f>$D$14</f>
        <v>29</v>
      </c>
      <c r="E61" s="34"/>
      <c r="F61" s="504" t="s">
        <v>1016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1" ht="12.95" customHeight="1">
      <c r="B62" s="82" t="s">
        <v>20</v>
      </c>
      <c r="C62" s="83"/>
      <c r="D62" s="52">
        <f>$L$14</f>
        <v>29</v>
      </c>
      <c r="E62" s="34"/>
      <c r="F62" s="504" t="s">
        <v>1020</v>
      </c>
      <c r="G62" s="505"/>
      <c r="H62" s="505"/>
      <c r="I62" s="505"/>
      <c r="J62" s="505"/>
      <c r="K62" s="505"/>
      <c r="L62" s="506"/>
      <c r="M62" s="34"/>
      <c r="N62" s="70" t="s">
        <v>192</v>
      </c>
      <c r="O62" s="46"/>
      <c r="P62" s="72">
        <f>MIN(D14,H14,L14,P14,D25,H25,L25,P25,D36,H36,L36,P36,D47,H47,L47,P47)</f>
        <v>3</v>
      </c>
    </row>
    <row r="63" spans="2:21" ht="12.95" customHeight="1">
      <c r="B63" s="82" t="s">
        <v>154</v>
      </c>
      <c r="C63" s="83"/>
      <c r="D63" s="52">
        <f>$L$47</f>
        <v>27</v>
      </c>
      <c r="E63" s="34"/>
      <c r="F63" s="504" t="s">
        <v>1018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1" ht="12.95" customHeight="1">
      <c r="B64" s="82" t="s">
        <v>113</v>
      </c>
      <c r="C64" s="83"/>
      <c r="D64" s="52">
        <f>$P$25</f>
        <v>25</v>
      </c>
      <c r="E64" s="34"/>
      <c r="F64" s="504" t="s">
        <v>1019</v>
      </c>
      <c r="G64" s="505"/>
      <c r="H64" s="505"/>
      <c r="I64" s="505"/>
      <c r="J64" s="505"/>
      <c r="K64" s="505"/>
      <c r="L64" s="506"/>
      <c r="M64" s="34"/>
      <c r="N64" s="512" t="s">
        <v>25</v>
      </c>
      <c r="O64" s="513"/>
      <c r="P64" s="85">
        <v>19</v>
      </c>
    </row>
    <row r="65" spans="2:31" ht="12.95" customHeight="1">
      <c r="B65" s="82" t="s">
        <v>57</v>
      </c>
      <c r="C65" s="83"/>
      <c r="D65" s="52">
        <f>$D$47</f>
        <v>18</v>
      </c>
      <c r="E65" s="34"/>
      <c r="F65" s="504" t="s">
        <v>1038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1" ht="12.95" customHeight="1">
      <c r="B66" s="82" t="s">
        <v>19</v>
      </c>
      <c r="C66" s="83"/>
      <c r="D66" s="52">
        <f>$L$36</f>
        <v>15</v>
      </c>
      <c r="E66" s="34"/>
      <c r="F66" s="504" t="s">
        <v>1037</v>
      </c>
      <c r="G66" s="505"/>
      <c r="H66" s="505"/>
      <c r="I66" s="505"/>
      <c r="J66" s="505"/>
      <c r="K66" s="505"/>
      <c r="L66" s="506"/>
      <c r="M66" s="34"/>
      <c r="N66" s="79" t="s">
        <v>130</v>
      </c>
      <c r="O66" s="81"/>
      <c r="P66" s="86"/>
    </row>
    <row r="67" spans="2:31" ht="12.95" customHeight="1">
      <c r="B67" s="82" t="s">
        <v>155</v>
      </c>
      <c r="C67" s="83"/>
      <c r="D67" s="52">
        <f>$H$25</f>
        <v>12</v>
      </c>
      <c r="E67" s="34"/>
      <c r="F67" s="504" t="s">
        <v>1021</v>
      </c>
      <c r="G67" s="505"/>
      <c r="H67" s="505"/>
      <c r="I67" s="505"/>
      <c r="J67" s="505"/>
      <c r="K67" s="505"/>
      <c r="L67" s="506"/>
      <c r="M67" s="34"/>
      <c r="N67" s="501" t="s">
        <v>1035</v>
      </c>
      <c r="O67" s="501" t="s">
        <v>266</v>
      </c>
      <c r="P67" s="501" t="s">
        <v>266</v>
      </c>
      <c r="R67" s="172"/>
      <c r="S67" s="176"/>
      <c r="T67" s="173"/>
      <c r="U67" s="105"/>
      <c r="V67" s="46"/>
      <c r="W67" s="66"/>
      <c r="X67" s="34"/>
      <c r="Y67" s="105"/>
      <c r="Z67" s="46"/>
      <c r="AA67" s="66"/>
      <c r="AB67" s="34"/>
      <c r="AC67" s="160"/>
      <c r="AD67" s="46"/>
      <c r="AE67" s="66"/>
    </row>
    <row r="68" spans="2:31" ht="12.95" customHeight="1">
      <c r="B68" s="82" t="s">
        <v>25</v>
      </c>
      <c r="C68" s="83"/>
      <c r="D68" s="52">
        <f>$L$25</f>
        <v>12</v>
      </c>
      <c r="E68" s="34"/>
      <c r="F68" s="504" t="s">
        <v>1022</v>
      </c>
      <c r="G68" s="505"/>
      <c r="H68" s="505"/>
      <c r="I68" s="505"/>
      <c r="J68" s="505"/>
      <c r="K68" s="505"/>
      <c r="L68" s="506"/>
      <c r="M68" s="34"/>
      <c r="N68" s="501" t="s">
        <v>1034</v>
      </c>
      <c r="O68" s="501" t="s">
        <v>275</v>
      </c>
      <c r="P68" s="501" t="s">
        <v>275</v>
      </c>
      <c r="R68" s="172"/>
      <c r="S68" s="176"/>
      <c r="T68" s="173"/>
      <c r="U68" s="67"/>
      <c r="V68" s="46"/>
      <c r="W68" s="66"/>
      <c r="X68" s="34"/>
      <c r="Y68" s="68"/>
      <c r="Z68" s="46"/>
      <c r="AA68" s="66"/>
      <c r="AB68" s="34"/>
      <c r="AC68" s="74"/>
      <c r="AD68" s="46"/>
      <c r="AE68" s="66"/>
    </row>
    <row r="69" spans="2:31" ht="12.95" customHeight="1">
      <c r="B69" s="82" t="s">
        <v>26</v>
      </c>
      <c r="C69" s="83"/>
      <c r="D69" s="52">
        <f>$P$14</f>
        <v>10</v>
      </c>
      <c r="E69" s="34"/>
      <c r="F69" s="504" t="s">
        <v>1023</v>
      </c>
      <c r="G69" s="505"/>
      <c r="H69" s="505"/>
      <c r="I69" s="505"/>
      <c r="J69" s="505"/>
      <c r="K69" s="505"/>
      <c r="L69" s="506"/>
      <c r="M69" s="34"/>
      <c r="N69" s="501" t="s">
        <v>1033</v>
      </c>
      <c r="O69" s="501" t="s">
        <v>284</v>
      </c>
      <c r="P69" s="501" t="s">
        <v>284</v>
      </c>
      <c r="R69" s="172"/>
      <c r="S69" s="176"/>
      <c r="T69" s="173"/>
      <c r="U69" s="71"/>
      <c r="V69" s="34"/>
      <c r="W69" s="34"/>
      <c r="X69" s="34"/>
      <c r="Y69" s="71"/>
      <c r="Z69" s="34"/>
      <c r="AA69" s="34"/>
      <c r="AB69" s="34"/>
      <c r="AC69" s="34"/>
      <c r="AD69" s="34"/>
      <c r="AE69" s="56"/>
    </row>
    <row r="70" spans="2:31" ht="12.95" customHeight="1">
      <c r="B70" s="82" t="s">
        <v>83</v>
      </c>
      <c r="C70" s="83"/>
      <c r="D70" s="52">
        <f>$P$36</f>
        <v>10</v>
      </c>
      <c r="E70" s="34"/>
      <c r="F70" s="504" t="s">
        <v>1024</v>
      </c>
      <c r="G70" s="505"/>
      <c r="H70" s="505"/>
      <c r="I70" s="505"/>
      <c r="J70" s="505"/>
      <c r="K70" s="505"/>
      <c r="L70" s="506"/>
      <c r="M70" s="34"/>
      <c r="N70" s="501" t="s">
        <v>1032</v>
      </c>
      <c r="O70" s="501" t="s">
        <v>294</v>
      </c>
      <c r="P70" s="501" t="s">
        <v>294</v>
      </c>
      <c r="R70" s="172"/>
      <c r="S70" s="176"/>
      <c r="T70" s="173"/>
      <c r="U70" s="73"/>
      <c r="V70" s="46"/>
      <c r="W70" s="66"/>
      <c r="X70" s="34"/>
      <c r="Y70" s="105"/>
      <c r="Z70" s="46"/>
      <c r="AA70" s="66"/>
      <c r="AB70" s="34"/>
      <c r="AC70" s="74"/>
      <c r="AD70" s="46"/>
      <c r="AE70" s="66"/>
    </row>
    <row r="71" spans="2:31" ht="12.95" customHeight="1">
      <c r="B71" s="82" t="s">
        <v>152</v>
      </c>
      <c r="C71" s="83"/>
      <c r="D71" s="52">
        <f>$D$36</f>
        <v>9</v>
      </c>
      <c r="E71" s="34"/>
      <c r="F71" s="504" t="s">
        <v>1025</v>
      </c>
      <c r="G71" s="505"/>
      <c r="H71" s="505"/>
      <c r="I71" s="505"/>
      <c r="J71" s="505"/>
      <c r="K71" s="505"/>
      <c r="L71" s="506"/>
      <c r="M71" s="34"/>
      <c r="N71" s="501" t="s">
        <v>1036</v>
      </c>
      <c r="O71" s="501" t="s">
        <v>307</v>
      </c>
      <c r="P71" s="501" t="s">
        <v>307</v>
      </c>
      <c r="R71" s="172"/>
      <c r="S71" s="176"/>
      <c r="T71" s="173"/>
      <c r="U71" s="74"/>
      <c r="V71" s="46"/>
      <c r="W71" s="66"/>
      <c r="X71" s="34"/>
      <c r="Y71" s="73"/>
      <c r="Z71" s="46"/>
      <c r="AA71" s="66"/>
      <c r="AB71" s="34"/>
      <c r="AC71" s="105"/>
      <c r="AD71" s="46"/>
      <c r="AE71" s="66"/>
    </row>
    <row r="72" spans="2:31" ht="12.95" customHeight="1">
      <c r="B72" s="82" t="s">
        <v>192</v>
      </c>
      <c r="C72" s="83"/>
      <c r="D72" s="52">
        <f>$H$47</f>
        <v>3</v>
      </c>
      <c r="E72" s="34"/>
      <c r="F72" s="504" t="s">
        <v>1013</v>
      </c>
      <c r="G72" s="505"/>
      <c r="H72" s="505"/>
      <c r="I72" s="505"/>
      <c r="J72" s="505"/>
      <c r="K72" s="505"/>
      <c r="L72" s="506"/>
      <c r="M72" s="34"/>
      <c r="N72" s="501" t="s">
        <v>1031</v>
      </c>
      <c r="O72" s="501" t="s">
        <v>318</v>
      </c>
      <c r="P72" s="501" t="s">
        <v>318</v>
      </c>
      <c r="R72" s="172"/>
      <c r="S72" s="176"/>
      <c r="T72" s="173"/>
    </row>
    <row r="73" spans="2:31" ht="12.9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501" t="s">
        <v>1030</v>
      </c>
      <c r="O73" s="501" t="s">
        <v>330</v>
      </c>
      <c r="P73" s="501" t="s">
        <v>330</v>
      </c>
      <c r="R73" s="172"/>
      <c r="S73" s="176"/>
      <c r="T73" s="173"/>
    </row>
    <row r="74" spans="2:31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5</v>
      </c>
      <c r="J74" s="158">
        <f>'wk9'!J74+I74</f>
        <v>39</v>
      </c>
      <c r="K74" s="536" t="s">
        <v>1026</v>
      </c>
      <c r="L74" s="536"/>
      <c r="M74" s="34"/>
      <c r="N74" s="501" t="s">
        <v>1029</v>
      </c>
      <c r="O74" s="501" t="s">
        <v>343</v>
      </c>
      <c r="P74" s="501" t="s">
        <v>343</v>
      </c>
      <c r="R74" s="172"/>
      <c r="S74" s="176"/>
      <c r="T74" s="173"/>
    </row>
    <row r="75" spans="2:31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3</v>
      </c>
      <c r="J75" s="90">
        <f>'wk9'!J75+I75</f>
        <v>39</v>
      </c>
      <c r="K75" s="536" t="s">
        <v>1027</v>
      </c>
      <c r="L75" s="536"/>
      <c r="M75" s="34"/>
      <c r="N75" s="498" t="str">
        <f>'wk11'!$B$3</f>
        <v>OFF: JAX, MIA, SEA &amp; TB</v>
      </c>
      <c r="O75" s="499"/>
      <c r="P75" s="500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R55:T55"/>
    <mergeCell ref="R56:T56"/>
    <mergeCell ref="R57:T57"/>
    <mergeCell ref="R50:T50"/>
    <mergeCell ref="R51:T51"/>
    <mergeCell ref="R52:T52"/>
    <mergeCell ref="R53:T53"/>
    <mergeCell ref="R54:T54"/>
    <mergeCell ref="B75:C75"/>
    <mergeCell ref="N64:O64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  <mergeCell ref="N38:O38"/>
    <mergeCell ref="N72:P72"/>
    <mergeCell ref="N70:P70"/>
    <mergeCell ref="N27:O27"/>
    <mergeCell ref="F58:L58"/>
    <mergeCell ref="F59:L59"/>
    <mergeCell ref="F61:L61"/>
    <mergeCell ref="F60:L60"/>
    <mergeCell ref="F69:L69"/>
    <mergeCell ref="F38:G38"/>
    <mergeCell ref="F65:L65"/>
    <mergeCell ref="F67:L67"/>
    <mergeCell ref="F72:L72"/>
    <mergeCell ref="G74:H74"/>
    <mergeCell ref="K74:L74"/>
    <mergeCell ref="B27:C27"/>
    <mergeCell ref="F27:G27"/>
    <mergeCell ref="B38:C38"/>
    <mergeCell ref="F71:L71"/>
    <mergeCell ref="F1:L2"/>
    <mergeCell ref="N75:P75"/>
    <mergeCell ref="J27:K27"/>
    <mergeCell ref="N73:P73"/>
    <mergeCell ref="N16:O16"/>
    <mergeCell ref="N67:P67"/>
    <mergeCell ref="N68:P68"/>
    <mergeCell ref="N69:P69"/>
    <mergeCell ref="F63:L63"/>
    <mergeCell ref="F64:L64"/>
    <mergeCell ref="F62:L62"/>
    <mergeCell ref="F66:L66"/>
    <mergeCell ref="F68:L68"/>
    <mergeCell ref="G75:H75"/>
    <mergeCell ref="K75:L75"/>
    <mergeCell ref="F70:L70"/>
  </mergeCells>
  <phoneticPr fontId="0" type="noConversion"/>
  <pageMargins left="0" right="0" top="0.09" bottom="0" header="0.13" footer="0.5"/>
  <pageSetup scale="79" orientation="portrait" r:id="rId1"/>
  <headerFooter alignWithMargins="0">
    <oddHeader>&amp;L&amp;N</oddHeader>
  </headerFooter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76"/>
  <sheetViews>
    <sheetView view="pageBreakPreview" topLeftCell="A36" zoomScale="180" zoomScaleNormal="18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4" width="4.855468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4" customWidth="1"/>
    <col min="19" max="19" width="14.5703125" customWidth="1"/>
  </cols>
  <sheetData>
    <row r="1" spans="2:16" ht="12.95" customHeight="1">
      <c r="B1" s="530">
        <v>2022</v>
      </c>
      <c r="C1" s="530"/>
      <c r="D1" s="46"/>
      <c r="E1" s="107"/>
      <c r="F1" s="531" t="s">
        <v>191</v>
      </c>
      <c r="G1" s="531"/>
      <c r="H1" s="531"/>
      <c r="I1" s="531"/>
      <c r="J1" s="531"/>
      <c r="K1" s="531"/>
      <c r="L1" s="531"/>
      <c r="M1" s="107"/>
      <c r="N1" s="107"/>
      <c r="O1" s="107"/>
      <c r="P1" s="107"/>
    </row>
    <row r="2" spans="2:16" ht="12.95" customHeight="1">
      <c r="B2" s="46" t="s">
        <v>73</v>
      </c>
      <c r="C2" s="46"/>
      <c r="D2" s="34"/>
      <c r="E2" s="107"/>
      <c r="F2" s="531"/>
      <c r="G2" s="531"/>
      <c r="H2" s="531"/>
      <c r="I2" s="531"/>
      <c r="J2" s="531"/>
      <c r="K2" s="531"/>
      <c r="L2" s="531"/>
      <c r="M2" s="107"/>
      <c r="N2" s="107"/>
      <c r="O2" s="107"/>
      <c r="P2" s="107"/>
    </row>
    <row r="3" spans="2:16" ht="12.95" customHeight="1">
      <c r="B3" s="45" t="s">
        <v>811</v>
      </c>
      <c r="C3" s="45"/>
      <c r="D3" s="45"/>
      <c r="E3" s="154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30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</row>
    <row r="6" spans="2:16" ht="12.95" customHeight="1">
      <c r="B6" s="50" t="s">
        <v>104</v>
      </c>
      <c r="C6" s="51" t="s">
        <v>484</v>
      </c>
      <c r="D6" s="52">
        <v>0</v>
      </c>
      <c r="E6" s="34"/>
      <c r="F6" s="50" t="s">
        <v>104</v>
      </c>
      <c r="G6" s="51" t="s">
        <v>417</v>
      </c>
      <c r="H6" s="52">
        <v>6</v>
      </c>
      <c r="I6" s="34"/>
      <c r="J6" s="50" t="s">
        <v>104</v>
      </c>
      <c r="K6" s="51" t="s">
        <v>447</v>
      </c>
      <c r="L6" s="52">
        <v>9</v>
      </c>
      <c r="M6" s="34"/>
      <c r="N6" s="50" t="s">
        <v>104</v>
      </c>
      <c r="O6" s="51" t="s">
        <v>379</v>
      </c>
      <c r="P6" s="52">
        <v>0</v>
      </c>
    </row>
    <row r="7" spans="2:16" ht="12.95" customHeight="1">
      <c r="B7" s="50" t="s">
        <v>105</v>
      </c>
      <c r="C7" s="51" t="s">
        <v>535</v>
      </c>
      <c r="D7" s="52">
        <v>0</v>
      </c>
      <c r="E7" s="34"/>
      <c r="F7" s="50" t="s">
        <v>105</v>
      </c>
      <c r="G7" s="51" t="s">
        <v>421</v>
      </c>
      <c r="H7" s="52">
        <v>6</v>
      </c>
      <c r="I7" s="34"/>
      <c r="J7" s="50" t="s">
        <v>105</v>
      </c>
      <c r="K7" s="51" t="s">
        <v>665</v>
      </c>
      <c r="L7" s="52">
        <v>0</v>
      </c>
      <c r="M7" s="34"/>
      <c r="N7" s="50" t="s">
        <v>105</v>
      </c>
      <c r="O7" s="51" t="s">
        <v>380</v>
      </c>
      <c r="P7" s="52">
        <v>9</v>
      </c>
    </row>
    <row r="8" spans="2:16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420</v>
      </c>
      <c r="H8" s="52">
        <v>0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381</v>
      </c>
      <c r="P8" s="52">
        <v>0</v>
      </c>
    </row>
    <row r="9" spans="2:16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423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6</v>
      </c>
    </row>
    <row r="10" spans="2:16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425</v>
      </c>
      <c r="H10" s="52">
        <v>0</v>
      </c>
      <c r="I10" s="34"/>
      <c r="J10" s="50" t="s">
        <v>106</v>
      </c>
      <c r="K10" s="51" t="s">
        <v>453</v>
      </c>
      <c r="L10" s="52">
        <v>3</v>
      </c>
      <c r="M10" s="34"/>
      <c r="N10" s="50" t="s">
        <v>106</v>
      </c>
      <c r="O10" s="51" t="s">
        <v>593</v>
      </c>
      <c r="P10" s="52">
        <v>0</v>
      </c>
    </row>
    <row r="11" spans="2:16" ht="12.95" customHeight="1">
      <c r="B11" s="50" t="s">
        <v>106</v>
      </c>
      <c r="C11" s="51" t="s">
        <v>540</v>
      </c>
      <c r="D11" s="52">
        <v>0</v>
      </c>
      <c r="E11" s="34"/>
      <c r="F11" s="50" t="s">
        <v>106</v>
      </c>
      <c r="G11" s="51" t="s">
        <v>427</v>
      </c>
      <c r="H11" s="52">
        <v>0</v>
      </c>
      <c r="I11" s="34"/>
      <c r="J11" s="50" t="s">
        <v>106</v>
      </c>
      <c r="K11" s="51" t="s">
        <v>454</v>
      </c>
      <c r="L11" s="52">
        <v>0</v>
      </c>
      <c r="M11" s="34"/>
      <c r="N11" s="50" t="s">
        <v>106</v>
      </c>
      <c r="O11" s="51" t="s">
        <v>385</v>
      </c>
      <c r="P11" s="52">
        <v>0</v>
      </c>
    </row>
    <row r="12" spans="2:16" ht="12.95" customHeight="1">
      <c r="B12" s="50" t="s">
        <v>107</v>
      </c>
      <c r="C12" s="34" t="s">
        <v>543</v>
      </c>
      <c r="D12" s="52">
        <v>3</v>
      </c>
      <c r="E12" s="34"/>
      <c r="F12" s="50" t="s">
        <v>107</v>
      </c>
      <c r="G12" s="51" t="s">
        <v>428</v>
      </c>
      <c r="H12" s="52">
        <v>7</v>
      </c>
      <c r="I12" s="34"/>
      <c r="J12" s="50" t="s">
        <v>107</v>
      </c>
      <c r="K12" s="51" t="s">
        <v>455</v>
      </c>
      <c r="L12" s="52">
        <v>11</v>
      </c>
      <c r="M12" s="34"/>
      <c r="N12" s="50" t="s">
        <v>107</v>
      </c>
      <c r="O12" s="51" t="s">
        <v>388</v>
      </c>
      <c r="P12" s="52">
        <v>9</v>
      </c>
    </row>
    <row r="13" spans="2:16" ht="12.95" customHeight="1">
      <c r="B13" s="50" t="s">
        <v>108</v>
      </c>
      <c r="C13" s="51" t="s">
        <v>544</v>
      </c>
      <c r="D13" s="52">
        <v>12</v>
      </c>
      <c r="E13" s="34"/>
      <c r="F13" s="50" t="s">
        <v>108</v>
      </c>
      <c r="G13" s="51" t="s">
        <v>431</v>
      </c>
      <c r="H13" s="52">
        <v>0</v>
      </c>
      <c r="I13" s="34"/>
      <c r="J13" s="50" t="s">
        <v>108</v>
      </c>
      <c r="K13" s="51" t="s">
        <v>773</v>
      </c>
      <c r="L13" s="52">
        <v>12</v>
      </c>
      <c r="M13" s="34"/>
      <c r="N13" s="50" t="s">
        <v>108</v>
      </c>
      <c r="O13" s="51" t="s">
        <v>389</v>
      </c>
      <c r="P13" s="52">
        <v>0</v>
      </c>
    </row>
    <row r="14" spans="2:16" ht="12.95" customHeight="1">
      <c r="B14" s="50"/>
      <c r="C14" s="53" t="s">
        <v>28</v>
      </c>
      <c r="D14" s="54">
        <f>SUM(D6:D13)</f>
        <v>15</v>
      </c>
      <c r="E14" s="34"/>
      <c r="F14" s="50"/>
      <c r="G14" s="55" t="s">
        <v>28</v>
      </c>
      <c r="H14" s="54">
        <f>SUM(H6:H13)</f>
        <v>19</v>
      </c>
      <c r="I14" s="34"/>
      <c r="J14" s="50"/>
      <c r="K14" s="53" t="s">
        <v>28</v>
      </c>
      <c r="L14" s="54">
        <f>SUM(L6:L13)</f>
        <v>35</v>
      </c>
      <c r="M14" s="34"/>
      <c r="N14" s="50"/>
      <c r="O14" s="53" t="s">
        <v>28</v>
      </c>
      <c r="P14" s="54">
        <f>SUM(P6:P13)</f>
        <v>24</v>
      </c>
    </row>
    <row r="15" spans="2:16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6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27" t="s">
        <v>772</v>
      </c>
      <c r="I16" s="34"/>
      <c r="J16" s="519" t="str">
        <f>'Team Totals'!$A$13</f>
        <v>Gamblers</v>
      </c>
      <c r="K16" s="520"/>
      <c r="L16" s="445" t="s">
        <v>973</v>
      </c>
      <c r="M16" s="34"/>
      <c r="N16" s="519" t="str">
        <f>'Team Totals'!$A$5</f>
        <v>Grenadiers</v>
      </c>
      <c r="O16" s="520"/>
      <c r="P16" s="430" t="s">
        <v>591</v>
      </c>
    </row>
    <row r="17" spans="2:16" ht="12.95" customHeight="1">
      <c r="B17" s="50" t="s">
        <v>104</v>
      </c>
      <c r="C17" s="51" t="s">
        <v>545</v>
      </c>
      <c r="D17" s="52">
        <v>9</v>
      </c>
      <c r="E17" s="34"/>
      <c r="F17" s="50" t="s">
        <v>104</v>
      </c>
      <c r="G17" s="51" t="s">
        <v>1042</v>
      </c>
      <c r="H17" s="52">
        <v>0</v>
      </c>
      <c r="I17" s="34"/>
      <c r="J17" s="50" t="s">
        <v>104</v>
      </c>
      <c r="K17" s="51" t="s">
        <v>459</v>
      </c>
      <c r="L17" s="52">
        <v>6</v>
      </c>
      <c r="M17" s="34"/>
      <c r="N17" s="50" t="s">
        <v>104</v>
      </c>
      <c r="O17" s="51" t="s">
        <v>367</v>
      </c>
      <c r="P17" s="52">
        <v>0</v>
      </c>
    </row>
    <row r="18" spans="2:16" ht="12.95" customHeight="1">
      <c r="B18" s="50" t="s">
        <v>105</v>
      </c>
      <c r="C18" s="51" t="s">
        <v>962</v>
      </c>
      <c r="D18" s="52">
        <v>0</v>
      </c>
      <c r="E18" s="34"/>
      <c r="F18" s="50" t="s">
        <v>105</v>
      </c>
      <c r="G18" s="51" t="s">
        <v>477</v>
      </c>
      <c r="H18" s="52">
        <v>9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0</v>
      </c>
    </row>
    <row r="19" spans="2:16" ht="12.95" customHeight="1">
      <c r="B19" s="50" t="s">
        <v>105</v>
      </c>
      <c r="C19" s="51" t="s">
        <v>549</v>
      </c>
      <c r="D19" s="52">
        <v>6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370</v>
      </c>
      <c r="P19" s="52">
        <v>6</v>
      </c>
    </row>
    <row r="20" spans="2:16" ht="12.95" customHeight="1">
      <c r="B20" s="50" t="s">
        <v>106</v>
      </c>
      <c r="C20" s="51" t="s">
        <v>554</v>
      </c>
      <c r="D20" s="52">
        <v>0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372</v>
      </c>
      <c r="P20" s="52">
        <v>0</v>
      </c>
    </row>
    <row r="21" spans="2:16" ht="12.95" customHeight="1">
      <c r="B21" s="50" t="s">
        <v>106</v>
      </c>
      <c r="C21" s="51" t="s">
        <v>553</v>
      </c>
      <c r="D21" s="52">
        <v>6</v>
      </c>
      <c r="E21" s="34"/>
      <c r="F21" s="50" t="s">
        <v>106</v>
      </c>
      <c r="G21" s="51" t="s">
        <v>483</v>
      </c>
      <c r="H21" s="52">
        <v>0</v>
      </c>
      <c r="I21" s="34"/>
      <c r="J21" s="50" t="s">
        <v>106</v>
      </c>
      <c r="K21" s="51" t="s">
        <v>467</v>
      </c>
      <c r="L21" s="52">
        <v>0</v>
      </c>
      <c r="M21" s="34"/>
      <c r="N21" s="50" t="s">
        <v>106</v>
      </c>
      <c r="O21" s="51" t="s">
        <v>375</v>
      </c>
      <c r="P21" s="52">
        <v>0</v>
      </c>
    </row>
    <row r="22" spans="2:16" ht="12.95" customHeight="1">
      <c r="B22" s="50" t="s">
        <v>106</v>
      </c>
      <c r="C22" s="51" t="s">
        <v>555</v>
      </c>
      <c r="D22" s="52">
        <v>6</v>
      </c>
      <c r="E22" s="34"/>
      <c r="F22" s="50" t="s">
        <v>106</v>
      </c>
      <c r="G22" s="51" t="s">
        <v>481</v>
      </c>
      <c r="H22" s="52">
        <v>0</v>
      </c>
      <c r="I22" s="34"/>
      <c r="J22" s="50" t="s">
        <v>106</v>
      </c>
      <c r="K22" s="51" t="s">
        <v>470</v>
      </c>
      <c r="L22" s="52">
        <v>6</v>
      </c>
      <c r="M22" s="34"/>
      <c r="N22" s="50" t="s">
        <v>106</v>
      </c>
      <c r="O22" s="442" t="s">
        <v>373</v>
      </c>
      <c r="P22" s="52">
        <v>0</v>
      </c>
    </row>
    <row r="23" spans="2:16" ht="12.95" customHeight="1">
      <c r="B23" s="50" t="s">
        <v>107</v>
      </c>
      <c r="C23" s="51" t="s">
        <v>557</v>
      </c>
      <c r="D23" s="52">
        <v>22</v>
      </c>
      <c r="E23" s="34"/>
      <c r="F23" s="50" t="s">
        <v>107</v>
      </c>
      <c r="G23" s="51" t="s">
        <v>485</v>
      </c>
      <c r="H23" s="52">
        <v>16</v>
      </c>
      <c r="I23" s="34"/>
      <c r="J23" s="50" t="s">
        <v>107</v>
      </c>
      <c r="K23" s="51" t="s">
        <v>855</v>
      </c>
      <c r="L23" s="52">
        <v>7</v>
      </c>
      <c r="M23" s="34"/>
      <c r="N23" s="50" t="s">
        <v>107</v>
      </c>
      <c r="O23" s="51" t="s">
        <v>1011</v>
      </c>
      <c r="P23" s="52">
        <v>12</v>
      </c>
    </row>
    <row r="24" spans="2:16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969</v>
      </c>
      <c r="H24" s="52">
        <v>6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378</v>
      </c>
      <c r="P24" s="52">
        <v>0</v>
      </c>
    </row>
    <row r="25" spans="2:16" ht="12.95" customHeight="1">
      <c r="B25" s="50"/>
      <c r="C25" s="53" t="s">
        <v>28</v>
      </c>
      <c r="D25" s="54">
        <f>SUM(D17:D24)</f>
        <v>49</v>
      </c>
      <c r="E25" s="34"/>
      <c r="F25" s="50"/>
      <c r="G25" s="55" t="s">
        <v>28</v>
      </c>
      <c r="H25" s="54">
        <f>SUM(H17:H24)</f>
        <v>31</v>
      </c>
      <c r="I25" s="34"/>
      <c r="J25" s="50"/>
      <c r="K25" s="53" t="s">
        <v>28</v>
      </c>
      <c r="L25" s="54">
        <f>SUM(L17:L24)</f>
        <v>19</v>
      </c>
      <c r="M25" s="34"/>
      <c r="N25" s="50"/>
      <c r="O25" s="53" t="s">
        <v>28</v>
      </c>
      <c r="P25" s="54">
        <f>SUM(P17:P24)</f>
        <v>18</v>
      </c>
    </row>
    <row r="26" spans="2:16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6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30" t="s">
        <v>591</v>
      </c>
      <c r="M27" s="34"/>
      <c r="N27" s="519" t="s">
        <v>83</v>
      </c>
      <c r="O27" s="520"/>
      <c r="P27" s="49" t="s">
        <v>591</v>
      </c>
    </row>
    <row r="28" spans="2:16" ht="12.95" customHeight="1">
      <c r="B28" s="50" t="s">
        <v>104</v>
      </c>
      <c r="C28" s="51" t="s">
        <v>560</v>
      </c>
      <c r="D28" s="52">
        <v>12</v>
      </c>
      <c r="E28" s="34"/>
      <c r="F28" s="50" t="s">
        <v>104</v>
      </c>
      <c r="G28" s="51" t="s">
        <v>390</v>
      </c>
      <c r="H28" s="52">
        <v>3</v>
      </c>
      <c r="I28" s="34"/>
      <c r="J28" s="50" t="s">
        <v>104</v>
      </c>
      <c r="K28" s="51" t="s">
        <v>517</v>
      </c>
      <c r="L28" s="52">
        <v>9</v>
      </c>
      <c r="M28" s="34"/>
      <c r="N28" s="50" t="s">
        <v>104</v>
      </c>
      <c r="O28" s="51" t="s">
        <v>402</v>
      </c>
      <c r="P28" s="52">
        <v>0</v>
      </c>
    </row>
    <row r="29" spans="2:16" ht="12.95" customHeight="1">
      <c r="B29" s="50" t="s">
        <v>105</v>
      </c>
      <c r="C29" s="51" t="s">
        <v>563</v>
      </c>
      <c r="D29" s="52">
        <v>12</v>
      </c>
      <c r="E29" s="34"/>
      <c r="F29" s="50" t="s">
        <v>105</v>
      </c>
      <c r="G29" s="51" t="s">
        <v>393</v>
      </c>
      <c r="H29" s="52">
        <v>0</v>
      </c>
      <c r="I29" s="34"/>
      <c r="J29" s="50" t="s">
        <v>105</v>
      </c>
      <c r="K29" s="51" t="s">
        <v>610</v>
      </c>
      <c r="L29" s="52">
        <v>6</v>
      </c>
      <c r="M29" s="34"/>
      <c r="N29" s="50" t="s">
        <v>105</v>
      </c>
      <c r="O29" s="51" t="s">
        <v>1044</v>
      </c>
      <c r="P29" s="52">
        <v>12</v>
      </c>
    </row>
    <row r="30" spans="2:16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394</v>
      </c>
      <c r="H30" s="52">
        <v>18</v>
      </c>
      <c r="I30" s="34"/>
      <c r="J30" s="50" t="s">
        <v>105</v>
      </c>
      <c r="K30" s="51" t="s">
        <v>521</v>
      </c>
      <c r="L30" s="52">
        <v>0</v>
      </c>
      <c r="M30" s="34"/>
      <c r="N30" s="50" t="s">
        <v>105</v>
      </c>
      <c r="O30" s="51" t="s">
        <v>816</v>
      </c>
      <c r="P30" s="52">
        <v>6</v>
      </c>
    </row>
    <row r="31" spans="2:16" ht="12.95" customHeight="1">
      <c r="B31" s="50" t="s">
        <v>106</v>
      </c>
      <c r="C31" s="51" t="s">
        <v>566</v>
      </c>
      <c r="D31" s="52">
        <v>9</v>
      </c>
      <c r="E31" s="34"/>
      <c r="F31" s="50" t="s">
        <v>106</v>
      </c>
      <c r="G31" s="51" t="s">
        <v>396</v>
      </c>
      <c r="H31" s="52">
        <v>0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409</v>
      </c>
      <c r="P31" s="52">
        <v>0</v>
      </c>
    </row>
    <row r="32" spans="2:16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525</v>
      </c>
      <c r="L32" s="52">
        <v>0</v>
      </c>
      <c r="M32" s="34"/>
      <c r="N32" s="50" t="s">
        <v>106</v>
      </c>
      <c r="O32" s="51" t="s">
        <v>966</v>
      </c>
      <c r="P32" s="52">
        <v>0</v>
      </c>
    </row>
    <row r="33" spans="2:16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1010</v>
      </c>
      <c r="H33" s="52">
        <v>0</v>
      </c>
      <c r="I33" s="34"/>
      <c r="J33" s="50" t="s">
        <v>106</v>
      </c>
      <c r="K33" s="51" t="s">
        <v>526</v>
      </c>
      <c r="L33" s="52">
        <v>3</v>
      </c>
      <c r="M33" s="34"/>
      <c r="N33" s="50" t="s">
        <v>106</v>
      </c>
      <c r="O33" s="51" t="s">
        <v>410</v>
      </c>
      <c r="P33" s="52">
        <v>3</v>
      </c>
    </row>
    <row r="34" spans="2:16" ht="12.95" customHeight="1">
      <c r="B34" s="50" t="s">
        <v>107</v>
      </c>
      <c r="C34" s="51" t="s">
        <v>572</v>
      </c>
      <c r="D34" s="52">
        <v>6</v>
      </c>
      <c r="E34" s="34"/>
      <c r="F34" s="50" t="s">
        <v>107</v>
      </c>
      <c r="G34" s="51" t="s">
        <v>400</v>
      </c>
      <c r="H34" s="52">
        <v>25</v>
      </c>
      <c r="I34" s="34"/>
      <c r="J34" s="50" t="s">
        <v>107</v>
      </c>
      <c r="K34" s="51" t="s">
        <v>528</v>
      </c>
      <c r="L34" s="52">
        <v>8</v>
      </c>
      <c r="M34" s="34"/>
      <c r="N34" s="50" t="s">
        <v>107</v>
      </c>
      <c r="O34" s="51" t="s">
        <v>737</v>
      </c>
      <c r="P34" s="52">
        <v>13</v>
      </c>
    </row>
    <row r="35" spans="2:16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</row>
    <row r="36" spans="2:16" ht="12.95" customHeight="1">
      <c r="B36" s="50"/>
      <c r="C36" s="53" t="s">
        <v>28</v>
      </c>
      <c r="D36" s="54">
        <f>SUM(D28:D35)</f>
        <v>39</v>
      </c>
      <c r="E36" s="34"/>
      <c r="F36" s="50"/>
      <c r="G36" s="53" t="s">
        <v>28</v>
      </c>
      <c r="H36" s="54">
        <f>SUM(H28:H35)</f>
        <v>46</v>
      </c>
      <c r="I36" s="34"/>
      <c r="J36" s="50"/>
      <c r="K36" s="53" t="s">
        <v>28</v>
      </c>
      <c r="L36" s="54">
        <f>SUM(L28:L35)</f>
        <v>29</v>
      </c>
      <c r="M36" s="34"/>
      <c r="N36" s="51"/>
      <c r="O36" s="55" t="s">
        <v>28</v>
      </c>
      <c r="P36" s="54">
        <f>SUM(P28:P35)</f>
        <v>34</v>
      </c>
    </row>
    <row r="37" spans="2:16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6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16" ht="12.95" customHeight="1">
      <c r="B39" s="50" t="s">
        <v>104</v>
      </c>
      <c r="C39" s="51" t="s">
        <v>574</v>
      </c>
      <c r="D39" s="52">
        <v>7</v>
      </c>
      <c r="E39" s="34"/>
      <c r="F39" s="50" t="s">
        <v>104</v>
      </c>
      <c r="G39" s="51" t="s">
        <v>489</v>
      </c>
      <c r="H39" s="52">
        <v>9</v>
      </c>
      <c r="I39" s="34"/>
      <c r="J39" s="50" t="s">
        <v>104</v>
      </c>
      <c r="K39" s="51" t="s">
        <v>432</v>
      </c>
      <c r="L39" s="52">
        <v>9</v>
      </c>
      <c r="M39" s="34"/>
      <c r="N39" s="50" t="s">
        <v>104</v>
      </c>
      <c r="O39" s="51" t="s">
        <v>504</v>
      </c>
      <c r="P39" s="52">
        <v>9</v>
      </c>
    </row>
    <row r="40" spans="2:16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492</v>
      </c>
      <c r="H40" s="52">
        <v>0</v>
      </c>
      <c r="I40" s="34"/>
      <c r="J40" s="50" t="s">
        <v>105</v>
      </c>
      <c r="K40" s="51" t="s">
        <v>435</v>
      </c>
      <c r="L40" s="52">
        <v>6</v>
      </c>
      <c r="M40" s="34"/>
      <c r="N40" s="50" t="s">
        <v>105</v>
      </c>
      <c r="O40" s="51" t="s">
        <v>505</v>
      </c>
      <c r="P40" s="52">
        <v>6</v>
      </c>
    </row>
    <row r="41" spans="2:16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437</v>
      </c>
      <c r="L41" s="52">
        <v>0</v>
      </c>
      <c r="M41" s="34"/>
      <c r="N41" s="50" t="s">
        <v>105</v>
      </c>
      <c r="O41" s="51" t="s">
        <v>508</v>
      </c>
      <c r="P41" s="52">
        <v>0</v>
      </c>
    </row>
    <row r="42" spans="2:16" ht="12.95" customHeight="1">
      <c r="B42" s="50" t="s">
        <v>106</v>
      </c>
      <c r="C42" s="51" t="s">
        <v>583</v>
      </c>
      <c r="D42" s="52">
        <v>0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442</v>
      </c>
      <c r="L42" s="52">
        <v>0</v>
      </c>
      <c r="M42" s="34"/>
      <c r="N42" s="50" t="s">
        <v>106</v>
      </c>
      <c r="O42" s="51" t="s">
        <v>509</v>
      </c>
      <c r="P42" s="52">
        <v>0</v>
      </c>
    </row>
    <row r="43" spans="2:16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6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893</v>
      </c>
      <c r="P43" s="52">
        <v>0</v>
      </c>
    </row>
    <row r="44" spans="2:16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6</v>
      </c>
      <c r="I44" s="34"/>
      <c r="J44" s="50" t="s">
        <v>106</v>
      </c>
      <c r="K44" s="51" t="s">
        <v>443</v>
      </c>
      <c r="L44" s="52">
        <v>0</v>
      </c>
      <c r="M44" s="34"/>
      <c r="N44" s="50" t="s">
        <v>106</v>
      </c>
      <c r="O44" s="51" t="s">
        <v>512</v>
      </c>
      <c r="P44" s="52">
        <v>0</v>
      </c>
    </row>
    <row r="45" spans="2:16" ht="12.95" customHeight="1">
      <c r="B45" s="50" t="s">
        <v>107</v>
      </c>
      <c r="C45" s="51" t="s">
        <v>584</v>
      </c>
      <c r="D45" s="52">
        <v>0</v>
      </c>
      <c r="E45" s="34"/>
      <c r="F45" s="50" t="s">
        <v>107</v>
      </c>
      <c r="G45" s="51" t="s">
        <v>500</v>
      </c>
      <c r="H45" s="52">
        <v>15</v>
      </c>
      <c r="I45" s="34"/>
      <c r="J45" s="50" t="s">
        <v>107</v>
      </c>
      <c r="K45" s="51" t="s">
        <v>444</v>
      </c>
      <c r="L45" s="52">
        <v>12</v>
      </c>
      <c r="M45" s="34"/>
      <c r="N45" s="50" t="s">
        <v>107</v>
      </c>
      <c r="O45" s="51" t="s">
        <v>514</v>
      </c>
      <c r="P45" s="52">
        <v>3</v>
      </c>
    </row>
    <row r="46" spans="2:16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</row>
    <row r="47" spans="2:16" ht="12.95" customHeight="1">
      <c r="B47" s="50"/>
      <c r="C47" s="53" t="s">
        <v>28</v>
      </c>
      <c r="D47" s="54">
        <f>SUM(D39:D46)</f>
        <v>7</v>
      </c>
      <c r="E47" s="34"/>
      <c r="F47" s="50"/>
      <c r="G47" s="53" t="s">
        <v>28</v>
      </c>
      <c r="H47" s="54">
        <f>SUM(H39:H46)</f>
        <v>36</v>
      </c>
      <c r="I47" s="34"/>
      <c r="J47" s="50"/>
      <c r="K47" s="53" t="s">
        <v>28</v>
      </c>
      <c r="L47" s="54">
        <f>SUM(L39:L46)</f>
        <v>27</v>
      </c>
      <c r="M47" s="34"/>
      <c r="N47" s="50"/>
      <c r="O47" s="53" t="s">
        <v>28</v>
      </c>
      <c r="P47" s="54">
        <f>SUM(P39:P46)</f>
        <v>18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55" t="s">
        <v>30</v>
      </c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335" t="s">
        <v>73</v>
      </c>
      <c r="P49" s="336"/>
      <c r="R49" s="172"/>
      <c r="S49" s="176"/>
      <c r="T49" s="173"/>
    </row>
    <row r="50" spans="2:20" ht="12.95" customHeight="1">
      <c r="B50" s="252"/>
      <c r="C50" s="61" t="s">
        <v>154</v>
      </c>
      <c r="D50" s="62">
        <f>L47</f>
        <v>27</v>
      </c>
      <c r="E50" s="63"/>
      <c r="F50" s="64" t="s">
        <v>31</v>
      </c>
      <c r="G50" s="61" t="s">
        <v>1007</v>
      </c>
      <c r="H50" s="62">
        <f>H47</f>
        <v>36</v>
      </c>
      <c r="I50" s="63"/>
      <c r="J50" s="62"/>
      <c r="K50" s="61" t="s">
        <v>155</v>
      </c>
      <c r="L50" s="62">
        <f>H25</f>
        <v>31</v>
      </c>
      <c r="M50" s="63"/>
      <c r="N50" s="420" t="s">
        <v>82</v>
      </c>
      <c r="O50" s="61" t="s">
        <v>148</v>
      </c>
      <c r="P50" s="65">
        <f>H14</f>
        <v>19</v>
      </c>
      <c r="R50" s="539"/>
      <c r="S50" s="539"/>
      <c r="T50" s="539"/>
    </row>
    <row r="51" spans="2:20" ht="12.95" customHeight="1">
      <c r="B51" s="253" t="s">
        <v>31</v>
      </c>
      <c r="C51" s="46" t="s">
        <v>698</v>
      </c>
      <c r="D51" s="66">
        <f>H36</f>
        <v>46</v>
      </c>
      <c r="E51" s="66"/>
      <c r="F51" s="66"/>
      <c r="G51" s="46" t="s">
        <v>153</v>
      </c>
      <c r="H51" s="66">
        <f>P47</f>
        <v>18</v>
      </c>
      <c r="I51" s="34"/>
      <c r="J51" s="74" t="s">
        <v>31</v>
      </c>
      <c r="K51" s="46" t="s">
        <v>696</v>
      </c>
      <c r="L51" s="66">
        <f>D25</f>
        <v>49</v>
      </c>
      <c r="M51" s="34"/>
      <c r="N51" s="66"/>
      <c r="O51" s="46" t="s">
        <v>1041</v>
      </c>
      <c r="P51" s="69">
        <f>P25</f>
        <v>18</v>
      </c>
      <c r="R51" s="539"/>
      <c r="S51" s="539"/>
      <c r="T51" s="539"/>
    </row>
    <row r="52" spans="2:20" ht="12.95" customHeight="1">
      <c r="B52" s="254"/>
      <c r="C52" s="171"/>
      <c r="D52" s="171"/>
      <c r="E52" s="34"/>
      <c r="F52" s="56"/>
      <c r="G52" s="171"/>
      <c r="H52" s="171"/>
      <c r="I52" s="34"/>
      <c r="J52" s="56"/>
      <c r="K52" s="171"/>
      <c r="L52" s="171"/>
      <c r="M52" s="34"/>
      <c r="N52" s="34"/>
      <c r="O52" s="171"/>
      <c r="P52" s="175"/>
      <c r="R52" s="539"/>
      <c r="S52" s="539"/>
      <c r="T52" s="539"/>
    </row>
    <row r="53" spans="2:20" ht="12.95" customHeight="1">
      <c r="B53" s="253"/>
      <c r="C53" s="46" t="s">
        <v>360</v>
      </c>
      <c r="D53" s="66">
        <f>D47</f>
        <v>7</v>
      </c>
      <c r="E53" s="34"/>
      <c r="F53" s="66"/>
      <c r="G53" s="46" t="s">
        <v>109</v>
      </c>
      <c r="H53" s="66">
        <f>D14</f>
        <v>15</v>
      </c>
      <c r="I53" s="34"/>
      <c r="J53" s="74"/>
      <c r="K53" s="46" t="s">
        <v>200</v>
      </c>
      <c r="L53" s="66">
        <f>L36</f>
        <v>29</v>
      </c>
      <c r="M53" s="34"/>
      <c r="N53" s="162" t="s">
        <v>82</v>
      </c>
      <c r="O53" s="46" t="s">
        <v>152</v>
      </c>
      <c r="P53" s="69">
        <f>D36</f>
        <v>39</v>
      </c>
      <c r="R53" s="539"/>
      <c r="S53" s="539"/>
      <c r="T53" s="539"/>
    </row>
    <row r="54" spans="2:20" ht="12.95" customHeight="1">
      <c r="B54" s="255" t="s">
        <v>31</v>
      </c>
      <c r="C54" s="75" t="s">
        <v>765</v>
      </c>
      <c r="D54" s="76">
        <f>L25</f>
        <v>19</v>
      </c>
      <c r="E54" s="75"/>
      <c r="F54" s="104" t="s">
        <v>31</v>
      </c>
      <c r="G54" s="75" t="s">
        <v>888</v>
      </c>
      <c r="H54" s="76">
        <f>P14</f>
        <v>24</v>
      </c>
      <c r="I54" s="155"/>
      <c r="J54" s="419" t="s">
        <v>82</v>
      </c>
      <c r="K54" s="75" t="s">
        <v>361</v>
      </c>
      <c r="L54" s="76">
        <f>P36</f>
        <v>34</v>
      </c>
      <c r="M54" s="155"/>
      <c r="N54" s="419"/>
      <c r="O54" s="75" t="s">
        <v>815</v>
      </c>
      <c r="P54" s="77">
        <f>L14</f>
        <v>35</v>
      </c>
      <c r="R54" s="539"/>
      <c r="S54" s="539"/>
      <c r="T54" s="539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</row>
    <row r="56" spans="2:20" ht="12.95" customHeight="1">
      <c r="B56" s="528" t="s">
        <v>131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</row>
    <row r="57" spans="2:20" ht="12.95" customHeight="1">
      <c r="B57" s="82" t="s">
        <v>21</v>
      </c>
      <c r="C57" s="83"/>
      <c r="D57" s="52">
        <f>$D$25</f>
        <v>49</v>
      </c>
      <c r="E57" s="34"/>
      <c r="F57" s="504" t="s">
        <v>1057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</row>
    <row r="58" spans="2:20" ht="12.95" customHeight="1">
      <c r="B58" s="82" t="s">
        <v>24</v>
      </c>
      <c r="C58" s="83"/>
      <c r="D58" s="52">
        <f>$H$36</f>
        <v>46</v>
      </c>
      <c r="E58" s="34"/>
      <c r="F58" s="504" t="s">
        <v>1058</v>
      </c>
      <c r="G58" s="505"/>
      <c r="H58" s="505"/>
      <c r="I58" s="505"/>
      <c r="J58" s="505"/>
      <c r="K58" s="505"/>
      <c r="L58" s="506"/>
      <c r="M58" s="34"/>
      <c r="N58" s="70" t="s">
        <v>1045</v>
      </c>
      <c r="O58" s="34"/>
      <c r="P58" s="72">
        <f>MAX(D6:D12,H6:H12,L6:L12,P6:P12,D17:D23,H17:H23,L17:L23,P17:P23,D28:D34,H28:H34,L28:L34,P28:P34,D39:D45,H39:H45,L39:L45,P39:P45)</f>
        <v>25</v>
      </c>
    </row>
    <row r="59" spans="2:20" ht="12.95" customHeight="1">
      <c r="B59" s="82" t="s">
        <v>152</v>
      </c>
      <c r="C59" s="83"/>
      <c r="D59" s="52">
        <f>$D$36</f>
        <v>39</v>
      </c>
      <c r="E59" s="34"/>
      <c r="F59" s="504" t="s">
        <v>1059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0" ht="12.95" customHeight="1">
      <c r="B60" s="82" t="s">
        <v>192</v>
      </c>
      <c r="C60" s="83"/>
      <c r="D60" s="52">
        <f>$H$47</f>
        <v>36</v>
      </c>
      <c r="E60" s="34"/>
      <c r="F60" s="504" t="s">
        <v>1060</v>
      </c>
      <c r="G60" s="505"/>
      <c r="H60" s="505"/>
      <c r="I60" s="505"/>
      <c r="J60" s="505"/>
      <c r="K60" s="505"/>
      <c r="L60" s="506"/>
      <c r="M60" s="34"/>
      <c r="N60" s="70" t="s">
        <v>21</v>
      </c>
      <c r="O60" s="46"/>
      <c r="P60" s="72">
        <f>MAX(D14,H14,L14,P14,D25,H25,L25,P25,D36,H36,L36,P36,D47,H47,L47,P47)</f>
        <v>49</v>
      </c>
    </row>
    <row r="61" spans="2:20" ht="12.95" customHeight="1">
      <c r="B61" s="82" t="s">
        <v>20</v>
      </c>
      <c r="C61" s="83"/>
      <c r="D61" s="52">
        <f>$L$14</f>
        <v>35</v>
      </c>
      <c r="E61" s="34"/>
      <c r="F61" s="504" t="s">
        <v>1064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0" ht="12.95" customHeight="1">
      <c r="B62" s="82" t="s">
        <v>83</v>
      </c>
      <c r="C62" s="83"/>
      <c r="D62" s="52">
        <f>$P$36</f>
        <v>34</v>
      </c>
      <c r="E62" s="34"/>
      <c r="F62" s="504" t="s">
        <v>1072</v>
      </c>
      <c r="G62" s="505"/>
      <c r="H62" s="505"/>
      <c r="I62" s="505"/>
      <c r="J62" s="505"/>
      <c r="K62" s="505"/>
      <c r="L62" s="506"/>
      <c r="M62" s="34"/>
      <c r="N62" s="70" t="s">
        <v>57</v>
      </c>
      <c r="O62" s="46"/>
      <c r="P62" s="72">
        <f>MIN(D14,H14,L14,P14,D25,H25,L25,P25,D36,H36,L36,P36,D47,H47,L47,P47)</f>
        <v>7</v>
      </c>
    </row>
    <row r="63" spans="2:20" ht="12.95" customHeight="1">
      <c r="B63" s="82" t="s">
        <v>155</v>
      </c>
      <c r="C63" s="83"/>
      <c r="D63" s="52">
        <f>$H$25</f>
        <v>31</v>
      </c>
      <c r="E63" s="34"/>
      <c r="F63" s="504" t="s">
        <v>1061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0" ht="12.95" customHeight="1">
      <c r="B64" s="82" t="s">
        <v>19</v>
      </c>
      <c r="C64" s="83"/>
      <c r="D64" s="52">
        <f>$L$36</f>
        <v>29</v>
      </c>
      <c r="E64" s="34"/>
      <c r="F64" s="504" t="s">
        <v>1071</v>
      </c>
      <c r="G64" s="505"/>
      <c r="H64" s="505"/>
      <c r="I64" s="505"/>
      <c r="J64" s="505"/>
      <c r="K64" s="505"/>
      <c r="L64" s="506"/>
      <c r="M64" s="34"/>
      <c r="N64" s="512" t="s">
        <v>109</v>
      </c>
      <c r="O64" s="513"/>
      <c r="P64" s="85">
        <v>10</v>
      </c>
    </row>
    <row r="65" spans="2:20" ht="12.95" customHeight="1">
      <c r="B65" s="82" t="s">
        <v>154</v>
      </c>
      <c r="C65" s="83"/>
      <c r="D65" s="52">
        <f>$L$47</f>
        <v>27</v>
      </c>
      <c r="E65" s="34"/>
      <c r="F65" s="257" t="s">
        <v>1062</v>
      </c>
      <c r="G65" s="440"/>
      <c r="H65" s="440"/>
      <c r="I65" s="440"/>
      <c r="J65" s="440"/>
      <c r="K65" s="440"/>
      <c r="L65" s="258"/>
      <c r="M65" s="34"/>
      <c r="N65" s="34"/>
      <c r="O65" s="34"/>
      <c r="P65" s="34"/>
    </row>
    <row r="66" spans="2:20" ht="12.95" customHeight="1">
      <c r="B66" s="82" t="s">
        <v>26</v>
      </c>
      <c r="C66" s="83"/>
      <c r="D66" s="52">
        <f>$P$14</f>
        <v>24</v>
      </c>
      <c r="E66" s="34"/>
      <c r="F66" s="257" t="s">
        <v>1063</v>
      </c>
      <c r="G66" s="440"/>
      <c r="H66" s="440"/>
      <c r="I66" s="440"/>
      <c r="J66" s="440"/>
      <c r="K66" s="440"/>
      <c r="L66" s="258"/>
      <c r="M66" s="34"/>
      <c r="N66" s="79" t="s">
        <v>132</v>
      </c>
      <c r="O66" s="81"/>
      <c r="P66" s="86"/>
    </row>
    <row r="67" spans="2:20" ht="12.95" customHeight="1">
      <c r="B67" s="82" t="s">
        <v>25</v>
      </c>
      <c r="C67" s="83"/>
      <c r="D67" s="52">
        <f>$L$25</f>
        <v>19</v>
      </c>
      <c r="E67" s="34"/>
      <c r="F67" s="504" t="s">
        <v>1065</v>
      </c>
      <c r="G67" s="505"/>
      <c r="H67" s="505"/>
      <c r="I67" s="505"/>
      <c r="J67" s="505"/>
      <c r="K67" s="505"/>
      <c r="L67" s="506"/>
      <c r="M67" s="34"/>
      <c r="N67" s="501" t="s">
        <v>1047</v>
      </c>
      <c r="O67" s="501" t="s">
        <v>253</v>
      </c>
      <c r="P67" s="501" t="s">
        <v>253</v>
      </c>
      <c r="R67" s="172"/>
      <c r="S67" s="176"/>
      <c r="T67" s="173"/>
    </row>
    <row r="68" spans="2:20" ht="12.95" customHeight="1">
      <c r="B68" s="82" t="s">
        <v>148</v>
      </c>
      <c r="C68" s="83"/>
      <c r="D68" s="52">
        <f>$H$14</f>
        <v>19</v>
      </c>
      <c r="E68" s="34"/>
      <c r="F68" s="504" t="s">
        <v>1066</v>
      </c>
      <c r="G68" s="505"/>
      <c r="H68" s="505"/>
      <c r="I68" s="505"/>
      <c r="J68" s="505"/>
      <c r="K68" s="505"/>
      <c r="L68" s="506"/>
      <c r="M68" s="34"/>
      <c r="N68" s="501" t="s">
        <v>1048</v>
      </c>
      <c r="O68" s="501" t="s">
        <v>248</v>
      </c>
      <c r="P68" s="501" t="s">
        <v>248</v>
      </c>
      <c r="R68" s="172"/>
      <c r="S68" s="176"/>
      <c r="T68" s="173"/>
    </row>
    <row r="69" spans="2:20" ht="12.95" customHeight="1">
      <c r="B69" s="82" t="s">
        <v>153</v>
      </c>
      <c r="C69" s="83"/>
      <c r="D69" s="52">
        <f>$P$47</f>
        <v>18</v>
      </c>
      <c r="E69" s="34"/>
      <c r="F69" s="504" t="s">
        <v>1067</v>
      </c>
      <c r="G69" s="505"/>
      <c r="H69" s="505"/>
      <c r="I69" s="505"/>
      <c r="J69" s="505"/>
      <c r="K69" s="505"/>
      <c r="L69" s="506"/>
      <c r="M69" s="34"/>
      <c r="N69" s="501" t="s">
        <v>1054</v>
      </c>
      <c r="O69" s="501" t="s">
        <v>244</v>
      </c>
      <c r="P69" s="501" t="s">
        <v>244</v>
      </c>
      <c r="R69" s="172"/>
      <c r="S69" s="176"/>
      <c r="T69" s="173"/>
    </row>
    <row r="70" spans="2:20" ht="12.95" customHeight="1">
      <c r="B70" s="82" t="s">
        <v>113</v>
      </c>
      <c r="C70" s="83"/>
      <c r="D70" s="52">
        <f>$P$25</f>
        <v>18</v>
      </c>
      <c r="E70" s="34"/>
      <c r="F70" s="504" t="s">
        <v>1068</v>
      </c>
      <c r="G70" s="505"/>
      <c r="H70" s="505"/>
      <c r="I70" s="505"/>
      <c r="J70" s="505"/>
      <c r="K70" s="505"/>
      <c r="L70" s="506"/>
      <c r="M70" s="34"/>
      <c r="N70" s="501" t="s">
        <v>1049</v>
      </c>
      <c r="O70" s="501" t="s">
        <v>347</v>
      </c>
      <c r="P70" s="501" t="s">
        <v>347</v>
      </c>
      <c r="R70" s="172"/>
      <c r="S70" s="176"/>
      <c r="T70" s="173"/>
    </row>
    <row r="71" spans="2:20" ht="12.95" customHeight="1">
      <c r="B71" s="82" t="s">
        <v>109</v>
      </c>
      <c r="C71" s="83"/>
      <c r="D71" s="52">
        <f>$D$14</f>
        <v>15</v>
      </c>
      <c r="E71" s="34"/>
      <c r="F71" s="504" t="s">
        <v>1069</v>
      </c>
      <c r="G71" s="505"/>
      <c r="H71" s="505"/>
      <c r="I71" s="505"/>
      <c r="J71" s="505"/>
      <c r="K71" s="505"/>
      <c r="L71" s="506"/>
      <c r="M71" s="34"/>
      <c r="N71" s="501" t="s">
        <v>1050</v>
      </c>
      <c r="O71" s="501" t="s">
        <v>335</v>
      </c>
      <c r="P71" s="501" t="s">
        <v>335</v>
      </c>
      <c r="R71" s="172"/>
      <c r="S71" s="176"/>
      <c r="T71" s="173"/>
    </row>
    <row r="72" spans="2:20" ht="12.95" customHeight="1">
      <c r="B72" s="82" t="s">
        <v>57</v>
      </c>
      <c r="C72" s="83"/>
      <c r="D72" s="52">
        <f>$D$47</f>
        <v>7</v>
      </c>
      <c r="E72" s="34"/>
      <c r="F72" s="504" t="s">
        <v>1070</v>
      </c>
      <c r="G72" s="505"/>
      <c r="H72" s="505"/>
      <c r="I72" s="505"/>
      <c r="J72" s="505"/>
      <c r="K72" s="505"/>
      <c r="L72" s="506"/>
      <c r="M72" s="34"/>
      <c r="N72" s="501" t="s">
        <v>1051</v>
      </c>
      <c r="O72" s="501" t="s">
        <v>322</v>
      </c>
      <c r="P72" s="501" t="s">
        <v>322</v>
      </c>
      <c r="R72" s="172"/>
      <c r="S72" s="176"/>
      <c r="T72" s="173"/>
    </row>
    <row r="73" spans="2:20" ht="12.95" customHeight="1">
      <c r="B73" s="34"/>
      <c r="C73" s="34"/>
      <c r="D73" s="34"/>
      <c r="E73" s="34"/>
      <c r="M73" s="34"/>
      <c r="N73" s="501" t="s">
        <v>1052</v>
      </c>
      <c r="O73" s="501" t="s">
        <v>310</v>
      </c>
      <c r="P73" s="501" t="s">
        <v>310</v>
      </c>
      <c r="R73" s="172"/>
      <c r="S73" s="176"/>
      <c r="T73" s="173"/>
    </row>
    <row r="74" spans="2:20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3</v>
      </c>
      <c r="J74" s="158">
        <f>'wk10'!J74+I74</f>
        <v>42</v>
      </c>
      <c r="K74" s="536" t="s">
        <v>1056</v>
      </c>
      <c r="L74" s="536"/>
      <c r="M74" s="34"/>
      <c r="N74" s="501" t="s">
        <v>1053</v>
      </c>
      <c r="O74" s="501" t="s">
        <v>262</v>
      </c>
      <c r="P74" s="501" t="s">
        <v>262</v>
      </c>
      <c r="R74" s="172"/>
      <c r="S74" s="176"/>
      <c r="T74" s="173"/>
    </row>
    <row r="75" spans="2:20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'wk10'!J75+I75</f>
        <v>44</v>
      </c>
      <c r="K75" s="536" t="s">
        <v>1055</v>
      </c>
      <c r="L75" s="536"/>
      <c r="M75" s="34"/>
      <c r="N75" s="498" t="str">
        <f>'wk12'!$B$3</f>
        <v>ALL NFL TEAMS PLAYING</v>
      </c>
      <c r="O75" s="499"/>
      <c r="P75" s="500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7">
    <mergeCell ref="B75:C75"/>
    <mergeCell ref="N64:O64"/>
    <mergeCell ref="B74:D74"/>
    <mergeCell ref="J38:K38"/>
    <mergeCell ref="N38:O38"/>
    <mergeCell ref="F70:L70"/>
    <mergeCell ref="F72:L72"/>
    <mergeCell ref="F63:L63"/>
    <mergeCell ref="F64:L64"/>
    <mergeCell ref="B56:C56"/>
    <mergeCell ref="N75:P75"/>
    <mergeCell ref="N73:P73"/>
    <mergeCell ref="N72:P72"/>
    <mergeCell ref="N67:P67"/>
    <mergeCell ref="N68:P68"/>
    <mergeCell ref="N69:P69"/>
    <mergeCell ref="N70:P70"/>
    <mergeCell ref="N71:P71"/>
    <mergeCell ref="N74:P74"/>
    <mergeCell ref="B1:C1"/>
    <mergeCell ref="B5:C5"/>
    <mergeCell ref="F58:L58"/>
    <mergeCell ref="F59:L59"/>
    <mergeCell ref="B27:C27"/>
    <mergeCell ref="F27:G27"/>
    <mergeCell ref="J27:K27"/>
    <mergeCell ref="G75:H75"/>
    <mergeCell ref="G74:H74"/>
    <mergeCell ref="K74:L74"/>
    <mergeCell ref="K75:L75"/>
    <mergeCell ref="F60:L60"/>
    <mergeCell ref="F71:L71"/>
    <mergeCell ref="F69:L69"/>
    <mergeCell ref="F61:L61"/>
    <mergeCell ref="F68:L68"/>
    <mergeCell ref="R57:T57"/>
    <mergeCell ref="F1:L2"/>
    <mergeCell ref="F62:L62"/>
    <mergeCell ref="F67:L67"/>
    <mergeCell ref="F16:G16"/>
    <mergeCell ref="J16:K16"/>
    <mergeCell ref="F5:G5"/>
    <mergeCell ref="J5:K5"/>
    <mergeCell ref="B49:N49"/>
    <mergeCell ref="N27:O27"/>
    <mergeCell ref="B38:C38"/>
    <mergeCell ref="F38:G38"/>
    <mergeCell ref="F57:L57"/>
    <mergeCell ref="N16:O16"/>
    <mergeCell ref="B16:C16"/>
    <mergeCell ref="R55:T55"/>
    <mergeCell ref="R56:T56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T76"/>
  <sheetViews>
    <sheetView view="pageBreakPreview" topLeftCell="A12" zoomScale="180" zoomScaleNormal="100" zoomScaleSheetLayoutView="180" workbookViewId="0">
      <selection activeCell="K17" sqref="K17:K24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7.42578125" customWidth="1"/>
  </cols>
  <sheetData>
    <row r="1" spans="2:18" ht="12.95" customHeight="1">
      <c r="B1" s="530">
        <v>2022</v>
      </c>
      <c r="C1" s="530"/>
      <c r="D1" s="46"/>
      <c r="E1" s="34"/>
      <c r="F1" s="531" t="s">
        <v>1091</v>
      </c>
      <c r="G1" s="531"/>
      <c r="H1" s="531"/>
      <c r="I1" s="531"/>
      <c r="J1" s="531"/>
      <c r="K1" s="531"/>
      <c r="L1" s="531"/>
      <c r="M1" s="120"/>
      <c r="N1" s="120"/>
      <c r="O1" s="120"/>
      <c r="P1" s="120"/>
    </row>
    <row r="2" spans="2:18" ht="12.95" customHeight="1">
      <c r="B2" s="46" t="s">
        <v>72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120"/>
      <c r="N2" s="120"/>
      <c r="O2" s="120"/>
      <c r="P2" s="120"/>
    </row>
    <row r="3" spans="2:18" ht="12.95" customHeight="1">
      <c r="B3" s="530" t="s">
        <v>177</v>
      </c>
      <c r="C3" s="530"/>
      <c r="D3" s="530"/>
      <c r="E3" s="53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R5" s="5"/>
    </row>
    <row r="6" spans="2:18" ht="12.95" customHeight="1">
      <c r="B6" s="50" t="s">
        <v>104</v>
      </c>
      <c r="C6" s="51" t="s">
        <v>531</v>
      </c>
      <c r="D6" s="52">
        <v>3</v>
      </c>
      <c r="E6" s="34"/>
      <c r="F6" s="50" t="s">
        <v>104</v>
      </c>
      <c r="G6" s="51" t="s">
        <v>417</v>
      </c>
      <c r="H6" s="52">
        <v>9</v>
      </c>
      <c r="I6" s="34"/>
      <c r="J6" s="50" t="s">
        <v>104</v>
      </c>
      <c r="K6" s="51" t="s">
        <v>447</v>
      </c>
      <c r="L6" s="52">
        <v>6</v>
      </c>
      <c r="M6" s="34"/>
      <c r="N6" s="50" t="s">
        <v>104</v>
      </c>
      <c r="O6" s="51" t="s">
        <v>379</v>
      </c>
      <c r="P6" s="52">
        <v>9</v>
      </c>
      <c r="R6" s="5"/>
    </row>
    <row r="7" spans="2:18" ht="12.95" customHeight="1">
      <c r="B7" s="50" t="s">
        <v>105</v>
      </c>
      <c r="C7" s="51" t="s">
        <v>905</v>
      </c>
      <c r="D7" s="52">
        <v>0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665</v>
      </c>
      <c r="L7" s="52">
        <v>0</v>
      </c>
      <c r="M7" s="34"/>
      <c r="N7" s="50" t="s">
        <v>105</v>
      </c>
      <c r="O7" s="51" t="s">
        <v>380</v>
      </c>
      <c r="P7" s="52">
        <v>0</v>
      </c>
      <c r="R7" s="5"/>
    </row>
    <row r="8" spans="2:18" ht="12.95" customHeight="1">
      <c r="B8" s="50" t="s">
        <v>105</v>
      </c>
      <c r="C8" s="51" t="s">
        <v>963</v>
      </c>
      <c r="D8" s="52">
        <v>6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12</v>
      </c>
      <c r="R8" s="5"/>
    </row>
    <row r="9" spans="2:18" ht="12.95" customHeight="1">
      <c r="B9" s="50" t="s">
        <v>106</v>
      </c>
      <c r="C9" s="51" t="s">
        <v>537</v>
      </c>
      <c r="D9" s="52">
        <v>3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454</v>
      </c>
      <c r="L9" s="52">
        <v>0</v>
      </c>
      <c r="M9" s="34"/>
      <c r="N9" s="50" t="s">
        <v>106</v>
      </c>
      <c r="O9" s="51" t="s">
        <v>383</v>
      </c>
      <c r="P9" s="52">
        <v>0</v>
      </c>
      <c r="R9" s="5"/>
    </row>
    <row r="10" spans="2:18" ht="12.95" customHeight="1">
      <c r="B10" s="50" t="s">
        <v>106</v>
      </c>
      <c r="C10" s="51" t="s">
        <v>538</v>
      </c>
      <c r="D10" s="52">
        <v>3</v>
      </c>
      <c r="E10" s="34"/>
      <c r="F10" s="50" t="s">
        <v>106</v>
      </c>
      <c r="G10" s="51" t="s">
        <v>423</v>
      </c>
      <c r="H10" s="52">
        <v>3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593</v>
      </c>
      <c r="P10" s="52">
        <v>0</v>
      </c>
      <c r="R10" s="5"/>
    </row>
    <row r="11" spans="2:18" ht="12.95" customHeight="1">
      <c r="B11" s="50" t="s">
        <v>106</v>
      </c>
      <c r="C11" s="51" t="s">
        <v>539</v>
      </c>
      <c r="D11" s="52">
        <v>6</v>
      </c>
      <c r="E11" s="34"/>
      <c r="F11" s="50" t="s">
        <v>106</v>
      </c>
      <c r="G11" s="51" t="s">
        <v>426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384</v>
      </c>
      <c r="P11" s="52">
        <v>3</v>
      </c>
      <c r="R11" s="5"/>
    </row>
    <row r="12" spans="2:18" ht="12.95" customHeight="1">
      <c r="B12" s="50" t="s">
        <v>107</v>
      </c>
      <c r="C12" s="34" t="s">
        <v>542</v>
      </c>
      <c r="D12" s="52">
        <v>10</v>
      </c>
      <c r="E12" s="34"/>
      <c r="F12" s="50" t="s">
        <v>107</v>
      </c>
      <c r="G12" s="51" t="s">
        <v>428</v>
      </c>
      <c r="H12" s="52">
        <v>16</v>
      </c>
      <c r="I12" s="34"/>
      <c r="J12" s="50" t="s">
        <v>107</v>
      </c>
      <c r="K12" s="51" t="s">
        <v>455</v>
      </c>
      <c r="L12" s="52">
        <v>4</v>
      </c>
      <c r="M12" s="34"/>
      <c r="N12" s="50" t="s">
        <v>107</v>
      </c>
      <c r="O12" s="51" t="s">
        <v>387</v>
      </c>
      <c r="P12" s="52">
        <v>14</v>
      </c>
      <c r="R12" s="5"/>
    </row>
    <row r="13" spans="2:18" ht="12.95" customHeight="1">
      <c r="B13" s="50" t="s">
        <v>108</v>
      </c>
      <c r="C13" s="51" t="s">
        <v>544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389</v>
      </c>
      <c r="P13" s="52">
        <v>0</v>
      </c>
      <c r="R13" s="11"/>
    </row>
    <row r="14" spans="2:18" ht="12.95" customHeight="1">
      <c r="B14" s="50"/>
      <c r="C14" s="53" t="s">
        <v>28</v>
      </c>
      <c r="D14" s="54">
        <f>SUM(D6:D13)</f>
        <v>31</v>
      </c>
      <c r="E14" s="34"/>
      <c r="F14" s="50"/>
      <c r="G14" s="55" t="s">
        <v>28</v>
      </c>
      <c r="H14" s="54">
        <f>SUM(H6:H13)</f>
        <v>28</v>
      </c>
      <c r="I14" s="34"/>
      <c r="J14" s="50"/>
      <c r="K14" s="53" t="s">
        <v>28</v>
      </c>
      <c r="L14" s="54">
        <f>SUM(L6:L13)</f>
        <v>16</v>
      </c>
      <c r="M14" s="34"/>
      <c r="N14" s="50"/>
      <c r="O14" s="53" t="s">
        <v>28</v>
      </c>
      <c r="P14" s="54">
        <f>SUM(P6:P13)</f>
        <v>38</v>
      </c>
    </row>
    <row r="15" spans="2:18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8" ht="12.95" customHeight="1">
      <c r="B16" s="519" t="str">
        <f>'Team Totals'!$A$19</f>
        <v>Dogs</v>
      </c>
      <c r="C16" s="520"/>
      <c r="D16" s="244" t="s">
        <v>591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27" t="s">
        <v>772</v>
      </c>
    </row>
    <row r="17" spans="2:18" ht="12.95" customHeight="1">
      <c r="B17" s="50" t="s">
        <v>104</v>
      </c>
      <c r="C17" s="51" t="s">
        <v>545</v>
      </c>
      <c r="D17" s="52">
        <v>3</v>
      </c>
      <c r="E17" s="34"/>
      <c r="F17" s="50" t="s">
        <v>104</v>
      </c>
      <c r="G17" s="51" t="s">
        <v>1042</v>
      </c>
      <c r="H17" s="52">
        <v>0</v>
      </c>
      <c r="I17" s="34"/>
      <c r="J17" s="50" t="s">
        <v>104</v>
      </c>
      <c r="K17" s="51" t="s">
        <v>459</v>
      </c>
      <c r="L17" s="52">
        <v>4</v>
      </c>
      <c r="M17" s="34"/>
      <c r="N17" s="50" t="s">
        <v>104</v>
      </c>
      <c r="O17" s="51" t="s">
        <v>368</v>
      </c>
      <c r="P17" s="52">
        <v>1</v>
      </c>
      <c r="Q17" s="35"/>
    </row>
    <row r="18" spans="2:18" ht="12.95" customHeight="1">
      <c r="B18" s="50" t="s">
        <v>105</v>
      </c>
      <c r="C18" s="51" t="s">
        <v>549</v>
      </c>
      <c r="D18" s="52">
        <v>0</v>
      </c>
      <c r="E18" s="34"/>
      <c r="F18" s="50" t="s">
        <v>105</v>
      </c>
      <c r="G18" s="51" t="s">
        <v>477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6</v>
      </c>
      <c r="Q18" s="35"/>
    </row>
    <row r="19" spans="2:18" ht="12.95" customHeight="1">
      <c r="B19" s="50" t="s">
        <v>105</v>
      </c>
      <c r="C19" s="51" t="s">
        <v>962</v>
      </c>
      <c r="D19" s="52">
        <v>0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818</v>
      </c>
      <c r="P19" s="52">
        <v>0</v>
      </c>
      <c r="Q19" s="35"/>
    </row>
    <row r="20" spans="2:18" ht="12.95" customHeight="1">
      <c r="B20" s="50" t="s">
        <v>106</v>
      </c>
      <c r="C20" s="51" t="s">
        <v>553</v>
      </c>
      <c r="D20" s="52">
        <v>0</v>
      </c>
      <c r="E20" s="34"/>
      <c r="F20" s="50" t="s">
        <v>106</v>
      </c>
      <c r="G20" s="51" t="s">
        <v>480</v>
      </c>
      <c r="H20" s="52">
        <v>1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0</v>
      </c>
      <c r="Q20" s="35"/>
    </row>
    <row r="21" spans="2:18" ht="12.95" customHeight="1">
      <c r="B21" s="50" t="s">
        <v>106</v>
      </c>
      <c r="C21" s="51" t="s">
        <v>555</v>
      </c>
      <c r="D21" s="52">
        <v>0</v>
      </c>
      <c r="E21" s="34"/>
      <c r="F21" s="50" t="s">
        <v>106</v>
      </c>
      <c r="G21" s="51" t="s">
        <v>483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3</v>
      </c>
      <c r="Q21" s="35"/>
    </row>
    <row r="22" spans="2:18" ht="12.95" customHeight="1">
      <c r="B22" s="50" t="s">
        <v>106</v>
      </c>
      <c r="C22" s="51" t="s">
        <v>556</v>
      </c>
      <c r="D22" s="52">
        <v>0</v>
      </c>
      <c r="E22" s="34"/>
      <c r="F22" s="50" t="s">
        <v>106</v>
      </c>
      <c r="G22" s="51" t="s">
        <v>481</v>
      </c>
      <c r="H22" s="52">
        <v>0</v>
      </c>
      <c r="I22" s="34"/>
      <c r="J22" s="50" t="s">
        <v>106</v>
      </c>
      <c r="K22" s="51" t="s">
        <v>470</v>
      </c>
      <c r="L22" s="52">
        <v>6</v>
      </c>
      <c r="M22" s="34"/>
      <c r="N22" s="50" t="s">
        <v>106</v>
      </c>
      <c r="O22" s="51" t="s">
        <v>1046</v>
      </c>
      <c r="P22" s="52">
        <v>0</v>
      </c>
      <c r="Q22" s="35"/>
    </row>
    <row r="23" spans="2:18" ht="12.95" customHeight="1">
      <c r="B23" s="50" t="s">
        <v>107</v>
      </c>
      <c r="C23" s="51" t="s">
        <v>557</v>
      </c>
      <c r="D23" s="52">
        <v>8</v>
      </c>
      <c r="E23" s="34"/>
      <c r="F23" s="50" t="s">
        <v>107</v>
      </c>
      <c r="G23" s="51" t="s">
        <v>485</v>
      </c>
      <c r="H23" s="52">
        <v>8</v>
      </c>
      <c r="I23" s="34"/>
      <c r="J23" s="50" t="s">
        <v>107</v>
      </c>
      <c r="K23" s="51" t="s">
        <v>471</v>
      </c>
      <c r="L23" s="52">
        <v>6</v>
      </c>
      <c r="M23" s="34"/>
      <c r="N23" s="50" t="s">
        <v>107</v>
      </c>
      <c r="O23" s="51" t="s">
        <v>377</v>
      </c>
      <c r="P23" s="52">
        <v>10</v>
      </c>
      <c r="Q23" s="35"/>
    </row>
    <row r="24" spans="2:18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969</v>
      </c>
      <c r="H24" s="52">
        <v>0</v>
      </c>
      <c r="I24" s="34"/>
      <c r="J24" s="50" t="s">
        <v>108</v>
      </c>
      <c r="K24" s="51" t="s">
        <v>473</v>
      </c>
      <c r="L24" s="52">
        <v>2</v>
      </c>
      <c r="M24" s="34"/>
      <c r="N24" s="50" t="s">
        <v>108</v>
      </c>
      <c r="O24" s="51" t="s">
        <v>819</v>
      </c>
      <c r="P24" s="52">
        <v>0</v>
      </c>
      <c r="Q24" s="35"/>
    </row>
    <row r="25" spans="2:18" ht="12.95" customHeight="1">
      <c r="B25" s="50"/>
      <c r="C25" s="53" t="s">
        <v>28</v>
      </c>
      <c r="D25" s="54">
        <f>SUM(D17:D24)</f>
        <v>11</v>
      </c>
      <c r="E25" s="34"/>
      <c r="F25" s="50"/>
      <c r="G25" s="55" t="s">
        <v>28</v>
      </c>
      <c r="H25" s="54">
        <f>SUM(H17:H24)</f>
        <v>9</v>
      </c>
      <c r="I25" s="34"/>
      <c r="J25" s="50"/>
      <c r="K25" s="53" t="s">
        <v>28</v>
      </c>
      <c r="L25" s="54">
        <f>SUM(L17:L24)</f>
        <v>18</v>
      </c>
      <c r="M25" s="34"/>
      <c r="N25" s="50"/>
      <c r="O25" s="53" t="s">
        <v>28</v>
      </c>
      <c r="P25" s="54">
        <f>SUM(P17:P24)</f>
        <v>20</v>
      </c>
    </row>
    <row r="26" spans="2:18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8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446" t="s">
        <v>772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  <c r="R27" s="5"/>
    </row>
    <row r="28" spans="2:18" ht="12.95" customHeight="1">
      <c r="B28" s="50" t="s">
        <v>104</v>
      </c>
      <c r="C28" s="51" t="s">
        <v>560</v>
      </c>
      <c r="D28" s="52">
        <v>3</v>
      </c>
      <c r="E28" s="34"/>
      <c r="F28" s="50" t="s">
        <v>104</v>
      </c>
      <c r="G28" s="51" t="s">
        <v>390</v>
      </c>
      <c r="H28" s="52">
        <v>12</v>
      </c>
      <c r="I28" s="34"/>
      <c r="J28" s="50" t="s">
        <v>104</v>
      </c>
      <c r="K28" s="51" t="s">
        <v>517</v>
      </c>
      <c r="L28" s="52">
        <v>6</v>
      </c>
      <c r="M28" s="34"/>
      <c r="N28" s="50" t="s">
        <v>104</v>
      </c>
      <c r="O28" s="51" t="s">
        <v>402</v>
      </c>
      <c r="P28" s="52">
        <v>12</v>
      </c>
      <c r="R28" s="5"/>
    </row>
    <row r="29" spans="2:18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393</v>
      </c>
      <c r="H29" s="52">
        <v>18</v>
      </c>
      <c r="I29" s="34"/>
      <c r="J29" s="50" t="s">
        <v>105</v>
      </c>
      <c r="K29" s="51" t="s">
        <v>610</v>
      </c>
      <c r="L29" s="52">
        <v>3</v>
      </c>
      <c r="M29" s="34"/>
      <c r="N29" s="50" t="s">
        <v>105</v>
      </c>
      <c r="O29" s="51" t="s">
        <v>405</v>
      </c>
      <c r="P29" s="52">
        <v>6</v>
      </c>
      <c r="R29" s="5"/>
    </row>
    <row r="30" spans="2:18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394</v>
      </c>
      <c r="H30" s="52">
        <v>6</v>
      </c>
      <c r="I30" s="34"/>
      <c r="J30" s="50" t="s">
        <v>105</v>
      </c>
      <c r="K30" s="51" t="s">
        <v>521</v>
      </c>
      <c r="L30" s="52">
        <v>0</v>
      </c>
      <c r="M30" s="34"/>
      <c r="N30" s="50" t="s">
        <v>105</v>
      </c>
      <c r="O30" s="51" t="s">
        <v>816</v>
      </c>
      <c r="P30" s="52">
        <v>0</v>
      </c>
      <c r="R30" s="5"/>
    </row>
    <row r="31" spans="2:18" ht="12.95" customHeight="1">
      <c r="B31" s="50" t="s">
        <v>106</v>
      </c>
      <c r="C31" s="51" t="s">
        <v>566</v>
      </c>
      <c r="D31" s="52">
        <v>3</v>
      </c>
      <c r="E31" s="34"/>
      <c r="F31" s="50" t="s">
        <v>106</v>
      </c>
      <c r="G31" s="51" t="s">
        <v>396</v>
      </c>
      <c r="H31" s="52">
        <v>3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409</v>
      </c>
      <c r="P31" s="52">
        <v>0</v>
      </c>
      <c r="R31" s="5"/>
    </row>
    <row r="32" spans="2:18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526</v>
      </c>
      <c r="L32" s="52">
        <v>0</v>
      </c>
      <c r="M32" s="34"/>
      <c r="N32" s="50" t="s">
        <v>106</v>
      </c>
      <c r="O32" s="51" t="s">
        <v>966</v>
      </c>
      <c r="P32" s="52">
        <v>0</v>
      </c>
      <c r="R32" s="5"/>
    </row>
    <row r="33" spans="2:18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398</v>
      </c>
      <c r="H33" s="52">
        <v>1</v>
      </c>
      <c r="I33" s="34"/>
      <c r="J33" s="50" t="s">
        <v>106</v>
      </c>
      <c r="K33" s="51" t="s">
        <v>525</v>
      </c>
      <c r="L33" s="52">
        <v>3</v>
      </c>
      <c r="M33" s="34"/>
      <c r="N33" s="50" t="s">
        <v>106</v>
      </c>
      <c r="O33" s="51" t="s">
        <v>410</v>
      </c>
      <c r="P33" s="52">
        <v>0</v>
      </c>
      <c r="R33" s="5"/>
    </row>
    <row r="34" spans="2:18" ht="12.95" customHeight="1">
      <c r="B34" s="50" t="s">
        <v>107</v>
      </c>
      <c r="C34" s="51" t="s">
        <v>572</v>
      </c>
      <c r="D34" s="52">
        <v>4</v>
      </c>
      <c r="E34" s="34"/>
      <c r="F34" s="50" t="s">
        <v>107</v>
      </c>
      <c r="G34" s="51" t="s">
        <v>400</v>
      </c>
      <c r="H34" s="52">
        <v>4</v>
      </c>
      <c r="I34" s="34"/>
      <c r="J34" s="50" t="s">
        <v>107</v>
      </c>
      <c r="K34" s="51" t="s">
        <v>527</v>
      </c>
      <c r="L34" s="52">
        <v>5</v>
      </c>
      <c r="M34" s="34"/>
      <c r="N34" s="50" t="s">
        <v>107</v>
      </c>
      <c r="O34" s="51" t="s">
        <v>737</v>
      </c>
      <c r="P34" s="52">
        <v>8</v>
      </c>
      <c r="R34" s="5"/>
    </row>
    <row r="35" spans="2:18" ht="12.95" customHeight="1">
      <c r="B35" s="50" t="s">
        <v>108</v>
      </c>
      <c r="C35" s="51" t="s">
        <v>849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  <c r="R35" s="5"/>
    </row>
    <row r="36" spans="2:18" ht="12.95" customHeight="1">
      <c r="B36" s="50"/>
      <c r="C36" s="53" t="s">
        <v>28</v>
      </c>
      <c r="D36" s="54">
        <f>SUM(D28:D35)</f>
        <v>16</v>
      </c>
      <c r="E36" s="34"/>
      <c r="F36" s="50"/>
      <c r="G36" s="53" t="s">
        <v>28</v>
      </c>
      <c r="H36" s="54">
        <f>SUM(H28:H35)</f>
        <v>44</v>
      </c>
      <c r="I36" s="34"/>
      <c r="J36" s="50"/>
      <c r="K36" s="53" t="s">
        <v>28</v>
      </c>
      <c r="L36" s="54">
        <f>SUM(L28:L35)</f>
        <v>20</v>
      </c>
      <c r="M36" s="34"/>
      <c r="N36" s="51"/>
      <c r="O36" s="55" t="s">
        <v>28</v>
      </c>
      <c r="P36" s="54">
        <f>SUM(P28:P35)</f>
        <v>26</v>
      </c>
    </row>
    <row r="37" spans="2:18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8" ht="12.95" customHeight="1">
      <c r="B38" s="519" t="s">
        <v>57</v>
      </c>
      <c r="C38" s="520"/>
      <c r="D38" s="446" t="s">
        <v>973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  <c r="R38" s="21"/>
    </row>
    <row r="39" spans="2:18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490</v>
      </c>
      <c r="H39" s="52">
        <v>3</v>
      </c>
      <c r="I39" s="34"/>
      <c r="J39" s="50" t="s">
        <v>104</v>
      </c>
      <c r="K39" s="51" t="s">
        <v>432</v>
      </c>
      <c r="L39" s="52">
        <v>10</v>
      </c>
      <c r="M39" s="34"/>
      <c r="N39" s="50" t="s">
        <v>104</v>
      </c>
      <c r="O39" s="51" t="s">
        <v>474</v>
      </c>
      <c r="P39" s="52">
        <v>6</v>
      </c>
      <c r="R39" s="21"/>
    </row>
    <row r="40" spans="2:18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494</v>
      </c>
      <c r="H40" s="52">
        <v>12</v>
      </c>
      <c r="I40" s="34"/>
      <c r="J40" s="50" t="s">
        <v>105</v>
      </c>
      <c r="K40" s="51" t="s">
        <v>435</v>
      </c>
      <c r="L40" s="52">
        <v>3</v>
      </c>
      <c r="M40" s="34"/>
      <c r="N40" s="50" t="s">
        <v>105</v>
      </c>
      <c r="O40" s="51" t="s">
        <v>505</v>
      </c>
      <c r="P40" s="52">
        <v>6</v>
      </c>
      <c r="R40" s="21"/>
    </row>
    <row r="41" spans="2:18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6</v>
      </c>
      <c r="I41" s="34"/>
      <c r="J41" s="50" t="s">
        <v>105</v>
      </c>
      <c r="K41" s="51" t="s">
        <v>436</v>
      </c>
      <c r="L41" s="52">
        <v>0</v>
      </c>
      <c r="M41" s="34"/>
      <c r="N41" s="50" t="s">
        <v>105</v>
      </c>
      <c r="O41" s="51" t="s">
        <v>508</v>
      </c>
      <c r="P41" s="52">
        <v>0</v>
      </c>
      <c r="R41" s="22"/>
    </row>
    <row r="42" spans="2:18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R42" s="22"/>
    </row>
    <row r="43" spans="2:18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965</v>
      </c>
      <c r="L43" s="52">
        <v>3</v>
      </c>
      <c r="M43" s="34"/>
      <c r="N43" s="50" t="s">
        <v>106</v>
      </c>
      <c r="O43" s="51" t="s">
        <v>511</v>
      </c>
      <c r="P43" s="52">
        <v>3</v>
      </c>
      <c r="R43" s="22"/>
    </row>
    <row r="44" spans="2:18" ht="12.95" customHeight="1">
      <c r="B44" s="50" t="s">
        <v>106</v>
      </c>
      <c r="C44" s="51" t="s">
        <v>970</v>
      </c>
      <c r="D44" s="52">
        <v>3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512</v>
      </c>
      <c r="P44" s="52">
        <v>3</v>
      </c>
      <c r="R44" s="22"/>
    </row>
    <row r="45" spans="2:18" ht="12.95" customHeight="1">
      <c r="B45" s="50" t="s">
        <v>107</v>
      </c>
      <c r="C45" s="51" t="s">
        <v>592</v>
      </c>
      <c r="D45" s="52">
        <v>8</v>
      </c>
      <c r="E45" s="34"/>
      <c r="F45" s="50" t="s">
        <v>107</v>
      </c>
      <c r="G45" s="51" t="s">
        <v>500</v>
      </c>
      <c r="H45" s="52">
        <v>14</v>
      </c>
      <c r="I45" s="34"/>
      <c r="J45" s="50" t="s">
        <v>107</v>
      </c>
      <c r="K45" s="51" t="s">
        <v>445</v>
      </c>
      <c r="L45" s="52">
        <v>3</v>
      </c>
      <c r="M45" s="34"/>
      <c r="N45" s="50" t="s">
        <v>107</v>
      </c>
      <c r="O45" s="51" t="s">
        <v>514</v>
      </c>
      <c r="P45" s="52">
        <v>9</v>
      </c>
      <c r="R45" s="26"/>
    </row>
    <row r="46" spans="2:18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</row>
    <row r="47" spans="2:18" ht="12.95" customHeight="1">
      <c r="B47" s="50"/>
      <c r="C47" s="53" t="s">
        <v>28</v>
      </c>
      <c r="D47" s="54">
        <f>SUM(D39:D46)</f>
        <v>17</v>
      </c>
      <c r="E47" s="34"/>
      <c r="F47" s="50"/>
      <c r="G47" s="53" t="s">
        <v>28</v>
      </c>
      <c r="H47" s="54">
        <f>SUM(H39:H46)</f>
        <v>35</v>
      </c>
      <c r="I47" s="34"/>
      <c r="J47" s="50"/>
      <c r="K47" s="53" t="s">
        <v>28</v>
      </c>
      <c r="L47" s="54">
        <f>SUM(L39:L46)</f>
        <v>19</v>
      </c>
      <c r="M47" s="34"/>
      <c r="N47" s="50"/>
      <c r="O47" s="53" t="s">
        <v>28</v>
      </c>
      <c r="P47" s="54">
        <f>SUM(P39:P46)</f>
        <v>27</v>
      </c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72</v>
      </c>
      <c r="P49" s="60"/>
      <c r="R49" s="172"/>
      <c r="S49" s="176"/>
      <c r="T49" s="173"/>
    </row>
    <row r="50" spans="2:20" ht="12.95" customHeight="1">
      <c r="B50" s="252" t="s">
        <v>31</v>
      </c>
      <c r="C50" s="61" t="s">
        <v>929</v>
      </c>
      <c r="D50" s="62">
        <f>H14</f>
        <v>28</v>
      </c>
      <c r="E50" s="63"/>
      <c r="F50" s="61"/>
      <c r="G50" s="61" t="s">
        <v>113</v>
      </c>
      <c r="H50" s="62">
        <f>P25</f>
        <v>20</v>
      </c>
      <c r="I50" s="63"/>
      <c r="J50" s="64" t="s">
        <v>31</v>
      </c>
      <c r="K50" s="61" t="s">
        <v>203</v>
      </c>
      <c r="L50" s="62">
        <f>H36</f>
        <v>44</v>
      </c>
      <c r="M50" s="63"/>
      <c r="N50" s="62"/>
      <c r="O50" s="61" t="s">
        <v>661</v>
      </c>
      <c r="P50" s="65">
        <f>D14</f>
        <v>31</v>
      </c>
      <c r="R50" s="539"/>
      <c r="S50" s="539" t="s">
        <v>253</v>
      </c>
      <c r="T50" s="539" t="s">
        <v>253</v>
      </c>
    </row>
    <row r="51" spans="2:20" ht="12.95" customHeight="1">
      <c r="B51" s="428"/>
      <c r="C51" s="46" t="s">
        <v>154</v>
      </c>
      <c r="D51" s="66">
        <f>L47</f>
        <v>19</v>
      </c>
      <c r="E51" s="66"/>
      <c r="F51" s="74" t="s">
        <v>31</v>
      </c>
      <c r="G51" s="46" t="s">
        <v>1077</v>
      </c>
      <c r="H51" s="66">
        <f>P14</f>
        <v>38</v>
      </c>
      <c r="I51" s="34"/>
      <c r="J51" s="74"/>
      <c r="K51" s="46" t="s">
        <v>83</v>
      </c>
      <c r="L51" s="66">
        <f>P36</f>
        <v>26</v>
      </c>
      <c r="M51" s="34"/>
      <c r="N51" s="162" t="s">
        <v>82</v>
      </c>
      <c r="O51" s="46" t="s">
        <v>192</v>
      </c>
      <c r="P51" s="69">
        <f>H47</f>
        <v>35</v>
      </c>
      <c r="R51" s="539"/>
      <c r="S51" s="539"/>
      <c r="T51" s="539"/>
    </row>
    <row r="52" spans="2:20" ht="12.95" customHeight="1">
      <c r="B52" s="198"/>
      <c r="C52" s="171"/>
      <c r="D52" s="171"/>
      <c r="E52" s="34"/>
      <c r="F52" s="122"/>
      <c r="G52" s="171"/>
      <c r="H52" s="171"/>
      <c r="I52" s="34"/>
      <c r="J52" s="122"/>
      <c r="K52" s="171"/>
      <c r="L52" s="171"/>
      <c r="M52" s="34"/>
      <c r="N52" s="56"/>
      <c r="O52" s="171"/>
      <c r="P52" s="175"/>
      <c r="R52" s="539"/>
      <c r="S52" s="539"/>
      <c r="T52" s="539"/>
    </row>
    <row r="53" spans="2:20" ht="12.95" customHeight="1">
      <c r="B53" s="197" t="s">
        <v>82</v>
      </c>
      <c r="C53" s="46" t="s">
        <v>20</v>
      </c>
      <c r="D53" s="66">
        <f>L14</f>
        <v>16</v>
      </c>
      <c r="E53" s="34"/>
      <c r="F53" s="162" t="s">
        <v>82</v>
      </c>
      <c r="G53" s="46" t="s">
        <v>153</v>
      </c>
      <c r="H53" s="66">
        <f>P47</f>
        <v>27</v>
      </c>
      <c r="I53" s="34"/>
      <c r="J53" s="74" t="s">
        <v>31</v>
      </c>
      <c r="K53" s="46" t="s">
        <v>200</v>
      </c>
      <c r="L53" s="66">
        <f>L36</f>
        <v>20</v>
      </c>
      <c r="M53" s="34"/>
      <c r="N53" s="66"/>
      <c r="O53" s="46" t="s">
        <v>57</v>
      </c>
      <c r="P53" s="69">
        <f>D47</f>
        <v>17</v>
      </c>
      <c r="R53" s="539"/>
      <c r="S53" s="539"/>
      <c r="T53" s="539"/>
    </row>
    <row r="54" spans="2:20" ht="12.95" customHeight="1">
      <c r="B54" s="447"/>
      <c r="C54" s="75" t="s">
        <v>696</v>
      </c>
      <c r="D54" s="76">
        <f>D25</f>
        <v>11</v>
      </c>
      <c r="E54" s="75"/>
      <c r="F54" s="104"/>
      <c r="G54" s="75" t="s">
        <v>1076</v>
      </c>
      <c r="H54" s="76">
        <f>L25</f>
        <v>18</v>
      </c>
      <c r="I54" s="155"/>
      <c r="J54" s="104"/>
      <c r="K54" s="75" t="s">
        <v>152</v>
      </c>
      <c r="L54" s="76">
        <f>D36</f>
        <v>16</v>
      </c>
      <c r="M54" s="155"/>
      <c r="N54" s="104" t="s">
        <v>31</v>
      </c>
      <c r="O54" s="75" t="s">
        <v>694</v>
      </c>
      <c r="P54" s="77">
        <f>H25</f>
        <v>9</v>
      </c>
      <c r="R54" s="539"/>
      <c r="S54" s="539"/>
      <c r="T54" s="539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</row>
    <row r="56" spans="2:20" ht="12.95" customHeight="1">
      <c r="B56" s="528" t="s">
        <v>133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</row>
    <row r="57" spans="2:20" ht="12.95" customHeight="1">
      <c r="B57" s="82" t="s">
        <v>24</v>
      </c>
      <c r="C57" s="83"/>
      <c r="D57" s="52">
        <f>$H$36</f>
        <v>44</v>
      </c>
      <c r="E57" s="34"/>
      <c r="F57" s="504" t="s">
        <v>1092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</row>
    <row r="58" spans="2:20" ht="12.95" customHeight="1">
      <c r="B58" s="82" t="s">
        <v>26</v>
      </c>
      <c r="C58" s="83"/>
      <c r="D58" s="52">
        <f>$P$14</f>
        <v>38</v>
      </c>
      <c r="E58" s="34"/>
      <c r="F58" s="504" t="s">
        <v>1093</v>
      </c>
      <c r="G58" s="505"/>
      <c r="H58" s="505"/>
      <c r="I58" s="505"/>
      <c r="J58" s="505"/>
      <c r="K58" s="505"/>
      <c r="L58" s="506"/>
      <c r="M58" s="34"/>
      <c r="N58" s="448" t="s">
        <v>1079</v>
      </c>
      <c r="O58" s="155"/>
      <c r="P58" s="441">
        <f>MAX(D6:D12,H6:H12,L6:L12,P6:P12,D17:D23,H17:H23,L17:L23,P17:P23,D28:D34,H28:H34,L28:L34,P28:P34,D39:D45,H39:H45,L39:L45,P39:P45)</f>
        <v>18</v>
      </c>
    </row>
    <row r="59" spans="2:20" ht="12.95" customHeight="1">
      <c r="B59" s="82" t="s">
        <v>192</v>
      </c>
      <c r="C59" s="83"/>
      <c r="D59" s="52">
        <f>$H$47</f>
        <v>35</v>
      </c>
      <c r="E59" s="34"/>
      <c r="F59" s="504" t="s">
        <v>1094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  <c r="R59" s="6"/>
    </row>
    <row r="60" spans="2:20" ht="12.95" customHeight="1">
      <c r="B60" s="82" t="s">
        <v>109</v>
      </c>
      <c r="C60" s="83"/>
      <c r="D60" s="52">
        <f>$D$14</f>
        <v>31</v>
      </c>
      <c r="E60" s="34"/>
      <c r="F60" s="504" t="s">
        <v>1095</v>
      </c>
      <c r="G60" s="505"/>
      <c r="H60" s="505"/>
      <c r="I60" s="505"/>
      <c r="J60" s="505"/>
      <c r="K60" s="505"/>
      <c r="L60" s="506"/>
      <c r="M60" s="34"/>
      <c r="N60" s="448" t="s">
        <v>24</v>
      </c>
      <c r="O60" s="75"/>
      <c r="P60" s="441">
        <f>MAX(D14,H14,L14,P14,D25,H25,L25,P25,D36,H36,L36,P36,D47,H47,L47,P47)</f>
        <v>44</v>
      </c>
      <c r="R60" s="7"/>
    </row>
    <row r="61" spans="2:20" ht="12.95" customHeight="1">
      <c r="B61" s="82" t="s">
        <v>148</v>
      </c>
      <c r="C61" s="83"/>
      <c r="D61" s="52">
        <f>$H$14</f>
        <v>28</v>
      </c>
      <c r="E61" s="34"/>
      <c r="F61" s="504" t="s">
        <v>1096</v>
      </c>
      <c r="G61" s="505"/>
      <c r="H61" s="505"/>
      <c r="I61" s="505"/>
      <c r="J61" s="505"/>
      <c r="K61" s="505"/>
      <c r="L61" s="506"/>
      <c r="M61" s="34"/>
      <c r="N61" s="449" t="s">
        <v>161</v>
      </c>
      <c r="O61" s="63"/>
      <c r="P61" s="310"/>
      <c r="R61" s="7"/>
    </row>
    <row r="62" spans="2:20" ht="12.95" customHeight="1">
      <c r="B62" s="82" t="s">
        <v>153</v>
      </c>
      <c r="C62" s="83"/>
      <c r="D62" s="52">
        <f>$P$47</f>
        <v>27</v>
      </c>
      <c r="E62" s="34"/>
      <c r="F62" s="504" t="s">
        <v>1097</v>
      </c>
      <c r="G62" s="505"/>
      <c r="H62" s="505"/>
      <c r="I62" s="505"/>
      <c r="J62" s="505"/>
      <c r="K62" s="505"/>
      <c r="L62" s="506"/>
      <c r="M62" s="34"/>
      <c r="N62" s="448" t="s">
        <v>155</v>
      </c>
      <c r="O62" s="75"/>
      <c r="P62" s="441">
        <f>MIN(D14,H14,L14,P14,D25,H25,L25,P25,D36,H36,L36,P36,D47,H47,L47,P47)</f>
        <v>9</v>
      </c>
      <c r="R62" s="7"/>
    </row>
    <row r="63" spans="2:20" ht="12.95" customHeight="1">
      <c r="B63" s="82" t="s">
        <v>83</v>
      </c>
      <c r="C63" s="83"/>
      <c r="D63" s="52">
        <f>$P$36</f>
        <v>26</v>
      </c>
      <c r="E63" s="34"/>
      <c r="F63" s="504" t="s">
        <v>1098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  <c r="R63" s="8"/>
    </row>
    <row r="64" spans="2:20" ht="12.95" customHeight="1">
      <c r="B64" s="82" t="s">
        <v>19</v>
      </c>
      <c r="C64" s="83"/>
      <c r="D64" s="52">
        <f>$L$36</f>
        <v>20</v>
      </c>
      <c r="E64" s="34"/>
      <c r="F64" s="504" t="s">
        <v>1099</v>
      </c>
      <c r="G64" s="505"/>
      <c r="H64" s="505"/>
      <c r="I64" s="505"/>
      <c r="J64" s="505"/>
      <c r="K64" s="505"/>
      <c r="L64" s="506"/>
      <c r="M64" s="34"/>
      <c r="N64" s="512" t="s">
        <v>154</v>
      </c>
      <c r="O64" s="513"/>
      <c r="P64" s="85">
        <v>12</v>
      </c>
      <c r="R64" s="8"/>
    </row>
    <row r="65" spans="2:20" ht="12.95" customHeight="1">
      <c r="B65" s="82" t="s">
        <v>113</v>
      </c>
      <c r="C65" s="83"/>
      <c r="D65" s="52">
        <f>$P$25</f>
        <v>20</v>
      </c>
      <c r="E65" s="34"/>
      <c r="F65" s="504" t="s">
        <v>1082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  <c r="R65" s="8"/>
    </row>
    <row r="66" spans="2:20" ht="12.95" customHeight="1">
      <c r="B66" s="82" t="s">
        <v>154</v>
      </c>
      <c r="C66" s="83"/>
      <c r="D66" s="52">
        <f>$L$47</f>
        <v>19</v>
      </c>
      <c r="E66" s="34"/>
      <c r="F66" s="504" t="s">
        <v>1100</v>
      </c>
      <c r="G66" s="505"/>
      <c r="H66" s="505"/>
      <c r="I66" s="505"/>
      <c r="J66" s="505"/>
      <c r="K66" s="505"/>
      <c r="L66" s="506"/>
      <c r="M66" s="34"/>
      <c r="N66" s="79" t="s">
        <v>134</v>
      </c>
      <c r="O66" s="81"/>
      <c r="P66" s="86"/>
      <c r="R66" s="2"/>
    </row>
    <row r="67" spans="2:20" ht="12.95" customHeight="1">
      <c r="B67" s="82" t="s">
        <v>25</v>
      </c>
      <c r="C67" s="83"/>
      <c r="D67" s="52">
        <f>$L$25</f>
        <v>18</v>
      </c>
      <c r="E67" s="34"/>
      <c r="F67" s="504" t="s">
        <v>1101</v>
      </c>
      <c r="G67" s="505"/>
      <c r="H67" s="505"/>
      <c r="I67" s="505"/>
      <c r="J67" s="505"/>
      <c r="K67" s="505"/>
      <c r="L67" s="506"/>
      <c r="M67" s="34"/>
      <c r="N67" s="501" t="s">
        <v>1083</v>
      </c>
      <c r="O67" s="501"/>
      <c r="P67" s="501"/>
      <c r="R67" s="172"/>
      <c r="S67" s="176"/>
      <c r="T67" s="173"/>
    </row>
    <row r="68" spans="2:20" ht="12.95" customHeight="1">
      <c r="B68" s="82" t="s">
        <v>57</v>
      </c>
      <c r="C68" s="83"/>
      <c r="D68" s="52">
        <f>$D$47</f>
        <v>17</v>
      </c>
      <c r="E68" s="34"/>
      <c r="F68" s="504" t="s">
        <v>1106</v>
      </c>
      <c r="G68" s="505"/>
      <c r="H68" s="505"/>
      <c r="I68" s="505"/>
      <c r="J68" s="505"/>
      <c r="K68" s="505"/>
      <c r="L68" s="506"/>
      <c r="M68" s="34"/>
      <c r="N68" s="501" t="s">
        <v>1086</v>
      </c>
      <c r="O68" s="501"/>
      <c r="P68" s="501"/>
      <c r="R68" s="172"/>
      <c r="S68" s="176"/>
      <c r="T68" s="173"/>
    </row>
    <row r="69" spans="2:20" ht="12.95" customHeight="1">
      <c r="B69" s="82" t="s">
        <v>152</v>
      </c>
      <c r="C69" s="83"/>
      <c r="D69" s="52">
        <f>$D$36</f>
        <v>16</v>
      </c>
      <c r="E69" s="34"/>
      <c r="F69" s="504" t="s">
        <v>1102</v>
      </c>
      <c r="G69" s="505"/>
      <c r="H69" s="505"/>
      <c r="I69" s="505"/>
      <c r="J69" s="505"/>
      <c r="K69" s="505"/>
      <c r="L69" s="506"/>
      <c r="M69" s="34"/>
      <c r="N69" s="501" t="s">
        <v>1084</v>
      </c>
      <c r="O69" s="501"/>
      <c r="P69" s="501"/>
      <c r="R69" s="172"/>
      <c r="S69" s="176"/>
      <c r="T69" s="173"/>
    </row>
    <row r="70" spans="2:20" ht="12.95" customHeight="1">
      <c r="B70" s="82" t="s">
        <v>20</v>
      </c>
      <c r="C70" s="83"/>
      <c r="D70" s="52">
        <f>$L$14</f>
        <v>16</v>
      </c>
      <c r="E70" s="34"/>
      <c r="F70" s="504" t="s">
        <v>1103</v>
      </c>
      <c r="G70" s="505"/>
      <c r="H70" s="505"/>
      <c r="I70" s="505"/>
      <c r="J70" s="505"/>
      <c r="K70" s="505"/>
      <c r="L70" s="506"/>
      <c r="M70" s="34"/>
      <c r="N70" s="501" t="s">
        <v>1085</v>
      </c>
      <c r="O70" s="501"/>
      <c r="P70" s="501"/>
      <c r="R70" s="172"/>
      <c r="S70" s="176"/>
      <c r="T70" s="173"/>
    </row>
    <row r="71" spans="2:20" ht="12.95" customHeight="1">
      <c r="B71" s="82" t="s">
        <v>21</v>
      </c>
      <c r="C71" s="83"/>
      <c r="D71" s="52">
        <f>$D$25</f>
        <v>11</v>
      </c>
      <c r="E71" s="34"/>
      <c r="F71" s="257" t="s">
        <v>1104</v>
      </c>
      <c r="G71" s="440"/>
      <c r="H71" s="440"/>
      <c r="I71" s="440"/>
      <c r="J71" s="440"/>
      <c r="K71" s="440"/>
      <c r="L71" s="258"/>
      <c r="M71" s="34"/>
      <c r="N71" s="501" t="s">
        <v>1087</v>
      </c>
      <c r="O71" s="501"/>
      <c r="P71" s="501"/>
      <c r="R71" s="172"/>
      <c r="S71" s="176"/>
      <c r="T71" s="173"/>
    </row>
    <row r="72" spans="2:20" ht="12.95" customHeight="1">
      <c r="B72" s="82" t="s">
        <v>155</v>
      </c>
      <c r="C72" s="83"/>
      <c r="D72" s="52">
        <f>$H$25</f>
        <v>9</v>
      </c>
      <c r="E72" s="34"/>
      <c r="F72" s="518" t="s">
        <v>1105</v>
      </c>
      <c r="G72" s="505"/>
      <c r="H72" s="505"/>
      <c r="I72" s="505"/>
      <c r="J72" s="505"/>
      <c r="K72" s="505"/>
      <c r="L72" s="506"/>
      <c r="M72" s="34"/>
      <c r="N72" s="501" t="s">
        <v>1088</v>
      </c>
      <c r="O72" s="501"/>
      <c r="P72" s="501"/>
      <c r="R72" s="172"/>
      <c r="S72" s="176"/>
      <c r="T72" s="173"/>
    </row>
    <row r="73" spans="2:20" ht="12.95" customHeight="1">
      <c r="B73" s="34"/>
      <c r="C73" s="34"/>
      <c r="D73" s="34"/>
      <c r="E73" s="34"/>
      <c r="M73" s="34"/>
      <c r="N73" s="501" t="s">
        <v>1089</v>
      </c>
      <c r="O73" s="501"/>
      <c r="P73" s="501"/>
      <c r="R73" s="172"/>
      <c r="S73" s="176"/>
      <c r="T73" s="173"/>
    </row>
    <row r="74" spans="2:20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3</v>
      </c>
      <c r="J74" s="158">
        <f>'wk11'!J74+I74</f>
        <v>45</v>
      </c>
      <c r="K74" s="536" t="s">
        <v>1081</v>
      </c>
      <c r="L74" s="536"/>
      <c r="M74" s="34"/>
      <c r="N74" s="501" t="s">
        <v>1090</v>
      </c>
      <c r="O74" s="501"/>
      <c r="P74" s="501"/>
      <c r="R74" s="172"/>
      <c r="S74" s="176"/>
      <c r="T74" s="173"/>
    </row>
    <row r="75" spans="2:20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'wk11'!J75+I75</f>
        <v>49</v>
      </c>
      <c r="K75" s="536" t="s">
        <v>1080</v>
      </c>
      <c r="L75" s="536"/>
      <c r="M75" s="34"/>
      <c r="N75" s="498" t="str">
        <f>'wk13'!$B$3</f>
        <v>OFF: ARI &amp; CAR</v>
      </c>
      <c r="O75" s="499"/>
      <c r="P75" s="500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R55:T55"/>
    <mergeCell ref="R56:T56"/>
    <mergeCell ref="R57:T57"/>
    <mergeCell ref="R50:T50"/>
    <mergeCell ref="R51:T51"/>
    <mergeCell ref="R52:T52"/>
    <mergeCell ref="R53:T53"/>
    <mergeCell ref="R54:T54"/>
    <mergeCell ref="B1:C1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7:L57"/>
    <mergeCell ref="F64:L64"/>
    <mergeCell ref="F65:L65"/>
    <mergeCell ref="F66:L66"/>
    <mergeCell ref="B3:E3"/>
    <mergeCell ref="F27:G27"/>
    <mergeCell ref="F58:L58"/>
    <mergeCell ref="F59:L59"/>
    <mergeCell ref="F63:L63"/>
    <mergeCell ref="J16:K16"/>
    <mergeCell ref="F38:G38"/>
    <mergeCell ref="F60:L60"/>
    <mergeCell ref="J27:K27"/>
    <mergeCell ref="F16:G16"/>
    <mergeCell ref="B38:C38"/>
    <mergeCell ref="B56:C56"/>
    <mergeCell ref="J38:K38"/>
    <mergeCell ref="N75:P75"/>
    <mergeCell ref="N71:P71"/>
    <mergeCell ref="N72:P72"/>
    <mergeCell ref="N74:P74"/>
    <mergeCell ref="B27:C27"/>
    <mergeCell ref="G75:H75"/>
    <mergeCell ref="K75:L75"/>
    <mergeCell ref="F69:L69"/>
    <mergeCell ref="F70:L70"/>
    <mergeCell ref="F72:L72"/>
    <mergeCell ref="F68:L68"/>
    <mergeCell ref="G74:H74"/>
    <mergeCell ref="K74:L74"/>
    <mergeCell ref="B75:C75"/>
    <mergeCell ref="N64:O64"/>
    <mergeCell ref="N73:P73"/>
    <mergeCell ref="F67:L67"/>
    <mergeCell ref="F62:L62"/>
    <mergeCell ref="B74:D74"/>
    <mergeCell ref="B49:N49"/>
    <mergeCell ref="N27:O27"/>
    <mergeCell ref="N38:O38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E76"/>
  <sheetViews>
    <sheetView view="pageBreakPreview" topLeftCell="A33" zoomScale="180" zoomScaleNormal="100" zoomScaleSheetLayoutView="180" workbookViewId="0">
      <selection activeCell="K39" sqref="K39:K46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5.42578125" customWidth="1"/>
  </cols>
  <sheetData>
    <row r="1" spans="2:18" ht="12.95" customHeight="1">
      <c r="B1" s="530">
        <v>2022</v>
      </c>
      <c r="C1" s="530"/>
      <c r="D1" s="46"/>
      <c r="E1" s="34"/>
      <c r="F1" s="531" t="s">
        <v>210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8" ht="12.95" customHeight="1">
      <c r="B2" s="46" t="s">
        <v>71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8" ht="12.95" customHeight="1">
      <c r="B3" s="46" t="s">
        <v>807</v>
      </c>
      <c r="C3" s="46"/>
      <c r="D3" s="4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R5" s="35"/>
    </row>
    <row r="6" spans="2:18" ht="12.95" customHeight="1">
      <c r="B6" s="50" t="s">
        <v>104</v>
      </c>
      <c r="C6" s="51" t="s">
        <v>531</v>
      </c>
      <c r="D6" s="52">
        <v>9</v>
      </c>
      <c r="E6" s="34"/>
      <c r="F6" s="50" t="s">
        <v>104</v>
      </c>
      <c r="G6" s="51" t="s">
        <v>419</v>
      </c>
      <c r="H6" s="52">
        <v>0</v>
      </c>
      <c r="I6" s="34"/>
      <c r="J6" s="50" t="s">
        <v>104</v>
      </c>
      <c r="K6" s="51" t="s">
        <v>447</v>
      </c>
      <c r="L6" s="52">
        <v>15</v>
      </c>
      <c r="M6" s="34"/>
      <c r="N6" s="50" t="s">
        <v>104</v>
      </c>
      <c r="O6" s="51" t="s">
        <v>379</v>
      </c>
      <c r="P6" s="52">
        <v>3</v>
      </c>
    </row>
    <row r="7" spans="2:18" ht="12.95" customHeight="1">
      <c r="B7" s="50" t="s">
        <v>105</v>
      </c>
      <c r="C7" s="51" t="s">
        <v>905</v>
      </c>
      <c r="D7" s="52">
        <v>3</v>
      </c>
      <c r="E7" s="34"/>
      <c r="F7" s="50" t="s">
        <v>105</v>
      </c>
      <c r="G7" s="51" t="s">
        <v>420</v>
      </c>
      <c r="H7" s="52">
        <v>6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0</v>
      </c>
      <c r="R7" s="35"/>
    </row>
    <row r="8" spans="2:18" ht="12.95" customHeight="1">
      <c r="B8" s="50" t="s">
        <v>105</v>
      </c>
      <c r="C8" s="51" t="s">
        <v>963</v>
      </c>
      <c r="D8" s="52">
        <v>0</v>
      </c>
      <c r="E8" s="34"/>
      <c r="F8" s="50" t="s">
        <v>105</v>
      </c>
      <c r="G8" s="51" t="s">
        <v>421</v>
      </c>
      <c r="H8" s="52">
        <v>6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6</v>
      </c>
    </row>
    <row r="9" spans="2:18" ht="12.95" customHeight="1">
      <c r="B9" s="50" t="s">
        <v>106</v>
      </c>
      <c r="C9" s="51" t="s">
        <v>537</v>
      </c>
      <c r="D9" s="52">
        <v>3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0</v>
      </c>
      <c r="R9" s="35"/>
    </row>
    <row r="10" spans="2:18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1043</v>
      </c>
      <c r="H10" s="52">
        <v>0</v>
      </c>
      <c r="I10" s="34"/>
      <c r="J10" s="50" t="s">
        <v>106</v>
      </c>
      <c r="K10" s="51" t="s">
        <v>454</v>
      </c>
      <c r="L10" s="52">
        <v>0</v>
      </c>
      <c r="M10" s="34"/>
      <c r="N10" s="50" t="s">
        <v>106</v>
      </c>
      <c r="O10" s="51" t="s">
        <v>384</v>
      </c>
      <c r="P10" s="52">
        <v>3</v>
      </c>
    </row>
    <row r="11" spans="2:18" ht="12.95" customHeight="1">
      <c r="B11" s="50" t="s">
        <v>106</v>
      </c>
      <c r="C11" s="51" t="s">
        <v>539</v>
      </c>
      <c r="D11" s="52">
        <v>0</v>
      </c>
      <c r="E11" s="34"/>
      <c r="F11" s="50" t="s">
        <v>106</v>
      </c>
      <c r="G11" s="51" t="s">
        <v>594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0</v>
      </c>
      <c r="R11" s="36"/>
    </row>
    <row r="12" spans="2:18" ht="12.95" customHeight="1">
      <c r="B12" s="50" t="s">
        <v>107</v>
      </c>
      <c r="C12" s="34" t="s">
        <v>542</v>
      </c>
      <c r="D12" s="52">
        <v>12</v>
      </c>
      <c r="E12" s="34"/>
      <c r="F12" s="50" t="s">
        <v>107</v>
      </c>
      <c r="G12" s="51" t="s">
        <v>428</v>
      </c>
      <c r="H12" s="52">
        <v>4</v>
      </c>
      <c r="I12" s="34"/>
      <c r="J12" s="50" t="s">
        <v>107</v>
      </c>
      <c r="K12" s="51" t="s">
        <v>455</v>
      </c>
      <c r="L12" s="52">
        <v>14</v>
      </c>
      <c r="M12" s="34"/>
      <c r="N12" s="50" t="s">
        <v>107</v>
      </c>
      <c r="O12" s="51" t="s">
        <v>388</v>
      </c>
      <c r="P12" s="52">
        <v>10</v>
      </c>
    </row>
    <row r="13" spans="2:18" ht="12.95" customHeight="1">
      <c r="B13" s="50" t="s">
        <v>108</v>
      </c>
      <c r="C13" s="51" t="s">
        <v>544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663</v>
      </c>
      <c r="P13" s="52">
        <v>0</v>
      </c>
      <c r="R13" s="36"/>
    </row>
    <row r="14" spans="2:18" ht="12.95" customHeight="1">
      <c r="B14" s="50"/>
      <c r="C14" s="53" t="s">
        <v>28</v>
      </c>
      <c r="D14" s="54">
        <f>SUM(D6:D13)</f>
        <v>27</v>
      </c>
      <c r="E14" s="34"/>
      <c r="F14" s="50"/>
      <c r="G14" s="55" t="s">
        <v>28</v>
      </c>
      <c r="H14" s="54">
        <f>SUM(H6:H13)</f>
        <v>16</v>
      </c>
      <c r="I14" s="34"/>
      <c r="J14" s="50"/>
      <c r="K14" s="53" t="s">
        <v>28</v>
      </c>
      <c r="L14" s="54">
        <f>SUM(L6:L13)</f>
        <v>35</v>
      </c>
      <c r="M14" s="34"/>
      <c r="N14" s="50"/>
      <c r="O14" s="53" t="s">
        <v>28</v>
      </c>
      <c r="P14" s="54">
        <f>SUM(P6:P13)</f>
        <v>22</v>
      </c>
    </row>
    <row r="15" spans="2:18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R15" s="36"/>
    </row>
    <row r="16" spans="2:18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159" t="s">
        <v>664</v>
      </c>
      <c r="M16" s="34"/>
      <c r="N16" s="519" t="str">
        <f>'Team Totals'!$A$5</f>
        <v>Grenadiers</v>
      </c>
      <c r="O16" s="520"/>
      <c r="P16" s="49" t="s">
        <v>591</v>
      </c>
    </row>
    <row r="17" spans="2:18" ht="12.95" customHeight="1">
      <c r="B17" s="50" t="s">
        <v>104</v>
      </c>
      <c r="C17" s="51" t="s">
        <v>545</v>
      </c>
      <c r="D17" s="52">
        <v>9</v>
      </c>
      <c r="E17" s="34"/>
      <c r="F17" s="50" t="s">
        <v>104</v>
      </c>
      <c r="G17" s="51" t="s">
        <v>475</v>
      </c>
      <c r="H17" s="52">
        <v>9</v>
      </c>
      <c r="I17" s="34"/>
      <c r="J17" s="50" t="s">
        <v>104</v>
      </c>
      <c r="K17" s="51" t="s">
        <v>459</v>
      </c>
      <c r="L17" s="52">
        <v>0</v>
      </c>
      <c r="M17" s="34"/>
      <c r="N17" s="50" t="s">
        <v>104</v>
      </c>
      <c r="O17" s="51" t="s">
        <v>368</v>
      </c>
      <c r="P17" s="52">
        <v>3</v>
      </c>
      <c r="R17" s="37"/>
    </row>
    <row r="18" spans="2:18" ht="12.95" customHeight="1">
      <c r="B18" s="50" t="s">
        <v>105</v>
      </c>
      <c r="C18" s="51" t="s">
        <v>548</v>
      </c>
      <c r="D18" s="52">
        <v>6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0</v>
      </c>
      <c r="R18" s="35"/>
    </row>
    <row r="19" spans="2:18" ht="12.95" customHeight="1">
      <c r="B19" s="50" t="s">
        <v>105</v>
      </c>
      <c r="C19" s="51" t="s">
        <v>549</v>
      </c>
      <c r="D19" s="52">
        <v>6</v>
      </c>
      <c r="E19" s="34"/>
      <c r="F19" s="50" t="s">
        <v>105</v>
      </c>
      <c r="G19" s="51" t="s">
        <v>477</v>
      </c>
      <c r="H19" s="52">
        <v>12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885</v>
      </c>
      <c r="P19" s="52">
        <v>0</v>
      </c>
      <c r="R19" s="35"/>
    </row>
    <row r="20" spans="2:18" ht="12.95" customHeight="1">
      <c r="B20" s="50" t="s">
        <v>106</v>
      </c>
      <c r="C20" s="51" t="s">
        <v>552</v>
      </c>
      <c r="D20" s="52">
        <v>0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3</v>
      </c>
      <c r="M20" s="34"/>
      <c r="N20" s="50" t="s">
        <v>106</v>
      </c>
      <c r="O20" s="51" t="s">
        <v>371</v>
      </c>
      <c r="P20" s="52">
        <v>0</v>
      </c>
    </row>
    <row r="21" spans="2:18" ht="12.95" customHeight="1">
      <c r="B21" s="50" t="s">
        <v>106</v>
      </c>
      <c r="C21" s="51" t="s">
        <v>553</v>
      </c>
      <c r="D21" s="52">
        <v>6</v>
      </c>
      <c r="E21" s="34"/>
      <c r="F21" s="50" t="s">
        <v>106</v>
      </c>
      <c r="G21" s="51" t="s">
        <v>513</v>
      </c>
      <c r="H21" s="52">
        <v>0</v>
      </c>
      <c r="I21" s="34"/>
      <c r="J21" s="50" t="s">
        <v>106</v>
      </c>
      <c r="K21" s="51" t="s">
        <v>468</v>
      </c>
      <c r="L21" s="52">
        <v>3</v>
      </c>
      <c r="M21" s="34"/>
      <c r="N21" s="50" t="s">
        <v>106</v>
      </c>
      <c r="O21" s="51" t="s">
        <v>372</v>
      </c>
      <c r="P21" s="52">
        <v>6</v>
      </c>
    </row>
    <row r="22" spans="2:18" ht="12.95" customHeight="1">
      <c r="B22" s="50" t="s">
        <v>106</v>
      </c>
      <c r="C22" s="51" t="s">
        <v>555</v>
      </c>
      <c r="D22" s="52">
        <v>0</v>
      </c>
      <c r="E22" s="34"/>
      <c r="F22" s="50" t="s">
        <v>106</v>
      </c>
      <c r="G22" s="51" t="s">
        <v>483</v>
      </c>
      <c r="H22" s="52">
        <v>0</v>
      </c>
      <c r="I22" s="34"/>
      <c r="J22" s="50" t="s">
        <v>106</v>
      </c>
      <c r="K22" s="51" t="s">
        <v>470</v>
      </c>
      <c r="L22" s="52">
        <v>15</v>
      </c>
      <c r="M22" s="34"/>
      <c r="N22" s="50" t="s">
        <v>106</v>
      </c>
      <c r="O22" s="51" t="s">
        <v>1046</v>
      </c>
      <c r="P22" s="52">
        <v>0</v>
      </c>
    </row>
    <row r="23" spans="2:18" ht="12.95" customHeight="1">
      <c r="B23" s="50" t="s">
        <v>107</v>
      </c>
      <c r="C23" s="51" t="s">
        <v>557</v>
      </c>
      <c r="D23" s="52">
        <v>6</v>
      </c>
      <c r="E23" s="34"/>
      <c r="F23" s="50" t="s">
        <v>107</v>
      </c>
      <c r="G23" s="51" t="s">
        <v>485</v>
      </c>
      <c r="H23" s="52">
        <v>9</v>
      </c>
      <c r="I23" s="34"/>
      <c r="J23" s="50" t="s">
        <v>107</v>
      </c>
      <c r="K23" s="51" t="s">
        <v>471</v>
      </c>
      <c r="L23" s="52">
        <v>0</v>
      </c>
      <c r="M23" s="34"/>
      <c r="N23" s="50" t="s">
        <v>107</v>
      </c>
      <c r="O23" s="51" t="s">
        <v>377</v>
      </c>
      <c r="P23" s="52">
        <v>9</v>
      </c>
    </row>
    <row r="24" spans="2:18" ht="12.95" customHeight="1">
      <c r="B24" s="50" t="s">
        <v>108</v>
      </c>
      <c r="C24" s="51" t="s">
        <v>559</v>
      </c>
      <c r="D24" s="52">
        <v>6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819</v>
      </c>
      <c r="P24" s="52">
        <v>0</v>
      </c>
    </row>
    <row r="25" spans="2:18" ht="12.95" customHeight="1">
      <c r="B25" s="50"/>
      <c r="C25" s="53" t="s">
        <v>28</v>
      </c>
      <c r="D25" s="54">
        <f>SUM(D17:D24)</f>
        <v>39</v>
      </c>
      <c r="E25" s="34"/>
      <c r="F25" s="50"/>
      <c r="G25" s="55" t="s">
        <v>28</v>
      </c>
      <c r="H25" s="54">
        <f>SUM(H17:H24)</f>
        <v>30</v>
      </c>
      <c r="I25" s="34"/>
      <c r="J25" s="50"/>
      <c r="K25" s="53" t="s">
        <v>28</v>
      </c>
      <c r="L25" s="54">
        <f>SUM(L17:L24)</f>
        <v>21</v>
      </c>
      <c r="M25" s="34"/>
      <c r="N25" s="50"/>
      <c r="O25" s="53" t="s">
        <v>28</v>
      </c>
      <c r="P25" s="54">
        <f>SUM(P17:P24)</f>
        <v>18</v>
      </c>
    </row>
    <row r="26" spans="2:18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8" ht="12.95" customHeight="1">
      <c r="B27" s="519" t="s">
        <v>152</v>
      </c>
      <c r="C27" s="520"/>
      <c r="D27" s="430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  <c r="R27" s="34"/>
    </row>
    <row r="28" spans="2:18" ht="12.95" customHeight="1">
      <c r="B28" s="50" t="s">
        <v>104</v>
      </c>
      <c r="C28" s="51" t="s">
        <v>560</v>
      </c>
      <c r="D28" s="52">
        <v>12</v>
      </c>
      <c r="E28" s="34"/>
      <c r="F28" s="50" t="s">
        <v>104</v>
      </c>
      <c r="G28" s="51" t="s">
        <v>390</v>
      </c>
      <c r="H28" s="52">
        <v>6</v>
      </c>
      <c r="I28" s="34"/>
      <c r="J28" s="50" t="s">
        <v>104</v>
      </c>
      <c r="K28" s="51" t="s">
        <v>517</v>
      </c>
      <c r="L28" s="52">
        <v>9</v>
      </c>
      <c r="M28" s="34"/>
      <c r="N28" s="50" t="s">
        <v>104</v>
      </c>
      <c r="O28" s="51" t="s">
        <v>402</v>
      </c>
      <c r="P28" s="52">
        <v>0</v>
      </c>
      <c r="R28" s="34"/>
    </row>
    <row r="29" spans="2:18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393</v>
      </c>
      <c r="H29" s="52">
        <v>6</v>
      </c>
      <c r="I29" s="34"/>
      <c r="J29" s="50" t="s">
        <v>105</v>
      </c>
      <c r="K29" s="51" t="s">
        <v>610</v>
      </c>
      <c r="L29" s="52">
        <v>0</v>
      </c>
      <c r="M29" s="34"/>
      <c r="N29" s="50" t="s">
        <v>105</v>
      </c>
      <c r="O29" s="51" t="s">
        <v>405</v>
      </c>
      <c r="P29" s="52">
        <v>0</v>
      </c>
      <c r="R29" s="34"/>
    </row>
    <row r="30" spans="2:18" ht="12.95" customHeight="1">
      <c r="B30" s="50" t="s">
        <v>105</v>
      </c>
      <c r="C30" s="51" t="s">
        <v>564</v>
      </c>
      <c r="D30" s="52">
        <v>12</v>
      </c>
      <c r="E30" s="34"/>
      <c r="F30" s="50" t="s">
        <v>105</v>
      </c>
      <c r="G30" s="51" t="s">
        <v>394</v>
      </c>
      <c r="H30" s="52">
        <v>6</v>
      </c>
      <c r="I30" s="34"/>
      <c r="J30" s="50" t="s">
        <v>105</v>
      </c>
      <c r="K30" s="51" t="s">
        <v>521</v>
      </c>
      <c r="L30" s="52">
        <v>0</v>
      </c>
      <c r="M30" s="34"/>
      <c r="N30" s="50" t="s">
        <v>105</v>
      </c>
      <c r="O30" s="51" t="s">
        <v>816</v>
      </c>
      <c r="P30" s="52">
        <v>0</v>
      </c>
      <c r="R30" s="34"/>
    </row>
    <row r="31" spans="2:18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396</v>
      </c>
      <c r="H31" s="52">
        <v>3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409</v>
      </c>
      <c r="P31" s="52">
        <v>0</v>
      </c>
      <c r="R31" s="34"/>
    </row>
    <row r="32" spans="2:18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3</v>
      </c>
      <c r="I32" s="34"/>
      <c r="J32" s="50" t="s">
        <v>106</v>
      </c>
      <c r="K32" s="51" t="s">
        <v>525</v>
      </c>
      <c r="L32" s="52">
        <v>0</v>
      </c>
      <c r="M32" s="34"/>
      <c r="N32" s="50" t="s">
        <v>106</v>
      </c>
      <c r="O32" s="51" t="s">
        <v>410</v>
      </c>
      <c r="P32" s="52">
        <v>0</v>
      </c>
      <c r="R32" s="34"/>
    </row>
    <row r="33" spans="2:18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398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966</v>
      </c>
      <c r="P33" s="52">
        <v>0</v>
      </c>
      <c r="R33" s="34"/>
    </row>
    <row r="34" spans="2:18" ht="12.95" customHeight="1">
      <c r="B34" s="50" t="s">
        <v>107</v>
      </c>
      <c r="C34" s="51" t="s">
        <v>572</v>
      </c>
      <c r="D34" s="52">
        <v>7</v>
      </c>
      <c r="E34" s="34"/>
      <c r="F34" s="50" t="s">
        <v>107</v>
      </c>
      <c r="G34" s="51" t="s">
        <v>400</v>
      </c>
      <c r="H34" s="52">
        <v>6</v>
      </c>
      <c r="I34" s="34"/>
      <c r="J34" s="50" t="s">
        <v>107</v>
      </c>
      <c r="K34" s="51" t="s">
        <v>527</v>
      </c>
      <c r="L34" s="52">
        <v>5</v>
      </c>
      <c r="M34" s="34"/>
      <c r="N34" s="50" t="s">
        <v>107</v>
      </c>
      <c r="O34" s="51" t="s">
        <v>737</v>
      </c>
      <c r="P34" s="52">
        <v>10</v>
      </c>
    </row>
    <row r="35" spans="2:18" ht="12.95" customHeight="1">
      <c r="B35" s="50" t="s">
        <v>108</v>
      </c>
      <c r="C35" s="51" t="s">
        <v>1107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6</v>
      </c>
    </row>
    <row r="36" spans="2:18" ht="12.95" customHeight="1">
      <c r="B36" s="50"/>
      <c r="C36" s="53" t="s">
        <v>28</v>
      </c>
      <c r="D36" s="54">
        <f>SUM(D28:D35)</f>
        <v>37</v>
      </c>
      <c r="E36" s="34"/>
      <c r="F36" s="50"/>
      <c r="G36" s="53" t="s">
        <v>28</v>
      </c>
      <c r="H36" s="54">
        <f>SUM(H28:H35)</f>
        <v>30</v>
      </c>
      <c r="I36" s="34"/>
      <c r="J36" s="50"/>
      <c r="K36" s="53" t="s">
        <v>28</v>
      </c>
      <c r="L36" s="54">
        <f>SUM(L28:L35)</f>
        <v>17</v>
      </c>
      <c r="M36" s="34"/>
      <c r="N36" s="51"/>
      <c r="O36" s="55" t="s">
        <v>28</v>
      </c>
      <c r="P36" s="54">
        <f>SUM(P28:P35)</f>
        <v>16</v>
      </c>
    </row>
    <row r="37" spans="2:18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  <c r="R37" s="9"/>
    </row>
    <row r="38" spans="2:18" ht="12.95" customHeight="1">
      <c r="B38" s="519" t="s">
        <v>57</v>
      </c>
      <c r="C38" s="520"/>
      <c r="D38" s="430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  <c r="R38" s="9"/>
    </row>
    <row r="39" spans="2:18" ht="12.95" customHeight="1">
      <c r="B39" s="50" t="s">
        <v>104</v>
      </c>
      <c r="C39" s="51" t="s">
        <v>574</v>
      </c>
      <c r="D39" s="52">
        <v>4</v>
      </c>
      <c r="E39" s="34"/>
      <c r="F39" s="50" t="s">
        <v>104</v>
      </c>
      <c r="G39" s="51" t="s">
        <v>490</v>
      </c>
      <c r="H39" s="52">
        <v>6</v>
      </c>
      <c r="I39" s="34"/>
      <c r="J39" s="50" t="s">
        <v>104</v>
      </c>
      <c r="K39" s="51" t="s">
        <v>432</v>
      </c>
      <c r="L39" s="52">
        <v>3</v>
      </c>
      <c r="M39" s="34"/>
      <c r="N39" s="50" t="s">
        <v>104</v>
      </c>
      <c r="O39" s="51" t="s">
        <v>474</v>
      </c>
      <c r="P39" s="52">
        <v>6</v>
      </c>
      <c r="R39" s="28"/>
    </row>
    <row r="40" spans="2:18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494</v>
      </c>
      <c r="H40" s="52">
        <v>0</v>
      </c>
      <c r="I40" s="34"/>
      <c r="J40" s="50" t="s">
        <v>105</v>
      </c>
      <c r="K40" s="51" t="s">
        <v>435</v>
      </c>
      <c r="L40" s="52">
        <v>0</v>
      </c>
      <c r="M40" s="34"/>
      <c r="N40" s="50" t="s">
        <v>105</v>
      </c>
      <c r="O40" s="51" t="s">
        <v>505</v>
      </c>
      <c r="P40" s="52">
        <v>0</v>
      </c>
      <c r="R40" s="28"/>
    </row>
    <row r="41" spans="2:18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6</v>
      </c>
      <c r="I41" s="34"/>
      <c r="J41" s="50" t="s">
        <v>105</v>
      </c>
      <c r="K41" s="51" t="s">
        <v>438</v>
      </c>
      <c r="L41" s="52">
        <v>0</v>
      </c>
      <c r="M41" s="34"/>
      <c r="N41" s="50" t="s">
        <v>105</v>
      </c>
      <c r="O41" s="51" t="s">
        <v>508</v>
      </c>
      <c r="P41" s="52">
        <v>0</v>
      </c>
      <c r="R41" s="28"/>
    </row>
    <row r="42" spans="2:18" ht="12.95" customHeight="1">
      <c r="B42" s="50" t="s">
        <v>106</v>
      </c>
      <c r="C42" s="51" t="s">
        <v>581</v>
      </c>
      <c r="D42" s="52">
        <v>3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440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R42" s="28"/>
    </row>
    <row r="43" spans="2:18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893</v>
      </c>
      <c r="P43" s="52">
        <v>6</v>
      </c>
      <c r="R43" s="28"/>
    </row>
    <row r="44" spans="2:18" ht="12.95" customHeight="1">
      <c r="B44" s="50" t="s">
        <v>106</v>
      </c>
      <c r="C44" s="51" t="s">
        <v>583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510</v>
      </c>
      <c r="P44" s="52">
        <v>0</v>
      </c>
      <c r="R44" s="28"/>
    </row>
    <row r="45" spans="2:18" ht="12.95" customHeight="1">
      <c r="B45" s="50" t="s">
        <v>107</v>
      </c>
      <c r="C45" s="51" t="s">
        <v>592</v>
      </c>
      <c r="D45" s="52">
        <v>6</v>
      </c>
      <c r="E45" s="34"/>
      <c r="F45" s="50" t="s">
        <v>107</v>
      </c>
      <c r="G45" s="51" t="s">
        <v>500</v>
      </c>
      <c r="H45" s="52">
        <v>6</v>
      </c>
      <c r="I45" s="34"/>
      <c r="J45" s="50" t="s">
        <v>107</v>
      </c>
      <c r="K45" s="51" t="s">
        <v>444</v>
      </c>
      <c r="L45" s="52">
        <v>16</v>
      </c>
      <c r="M45" s="34"/>
      <c r="N45" s="50" t="s">
        <v>107</v>
      </c>
      <c r="O45" s="51" t="s">
        <v>514</v>
      </c>
      <c r="P45" s="52">
        <v>12</v>
      </c>
      <c r="R45" s="28"/>
    </row>
    <row r="46" spans="2:18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  <c r="R46" s="28"/>
    </row>
    <row r="47" spans="2:18" ht="12.95" customHeight="1">
      <c r="B47" s="50"/>
      <c r="C47" s="53" t="s">
        <v>28</v>
      </c>
      <c r="D47" s="54">
        <f>SUM(D39:D46)</f>
        <v>13</v>
      </c>
      <c r="E47" s="34"/>
      <c r="F47" s="50"/>
      <c r="G47" s="53" t="s">
        <v>28</v>
      </c>
      <c r="H47" s="54">
        <f>SUM(H39:H46)</f>
        <v>18</v>
      </c>
      <c r="I47" s="34"/>
      <c r="J47" s="50"/>
      <c r="K47" s="53" t="s">
        <v>28</v>
      </c>
      <c r="L47" s="54">
        <f>SUM(L39:L46)</f>
        <v>19</v>
      </c>
      <c r="M47" s="34"/>
      <c r="N47" s="50"/>
      <c r="O47" s="53" t="s">
        <v>28</v>
      </c>
      <c r="P47" s="54">
        <f>SUM(P39:P46)</f>
        <v>24</v>
      </c>
    </row>
    <row r="48" spans="2:18" ht="12.95" customHeight="1">
      <c r="B48" s="56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2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71</v>
      </c>
      <c r="P49" s="60"/>
      <c r="R49" s="172"/>
      <c r="S49" s="176"/>
      <c r="T49" s="173"/>
    </row>
    <row r="50" spans="2:20" ht="12.95" customHeight="1">
      <c r="B50" s="252"/>
      <c r="C50" s="61" t="s">
        <v>1108</v>
      </c>
      <c r="D50" s="62">
        <f>H36</f>
        <v>30</v>
      </c>
      <c r="E50" s="63"/>
      <c r="F50" s="64" t="s">
        <v>31</v>
      </c>
      <c r="G50" s="61" t="s">
        <v>656</v>
      </c>
      <c r="H50" s="62">
        <f>D36</f>
        <v>37</v>
      </c>
      <c r="I50" s="63"/>
      <c r="J50" s="169"/>
      <c r="K50" s="61" t="s">
        <v>1109</v>
      </c>
      <c r="L50" s="62">
        <f>P14</f>
        <v>22</v>
      </c>
      <c r="M50" s="63"/>
      <c r="N50" s="420" t="s">
        <v>82</v>
      </c>
      <c r="O50" s="61" t="s">
        <v>19</v>
      </c>
      <c r="P50" s="65">
        <f>L36</f>
        <v>17</v>
      </c>
      <c r="R50" s="539"/>
      <c r="S50" s="539"/>
      <c r="T50" s="539"/>
    </row>
    <row r="51" spans="2:20" ht="12.95" customHeight="1">
      <c r="B51" s="248" t="s">
        <v>82</v>
      </c>
      <c r="C51" s="46" t="s">
        <v>20</v>
      </c>
      <c r="D51" s="66">
        <f>L14</f>
        <v>35</v>
      </c>
      <c r="E51" s="66"/>
      <c r="F51" s="74"/>
      <c r="G51" s="46" t="s">
        <v>154</v>
      </c>
      <c r="H51" s="66">
        <f>L47</f>
        <v>19</v>
      </c>
      <c r="I51" s="34"/>
      <c r="J51" s="162" t="s">
        <v>82</v>
      </c>
      <c r="K51" s="46" t="s">
        <v>25</v>
      </c>
      <c r="L51" s="66">
        <f>L25</f>
        <v>21</v>
      </c>
      <c r="M51" s="34"/>
      <c r="N51" s="74"/>
      <c r="O51" s="46" t="s">
        <v>589</v>
      </c>
      <c r="P51" s="69">
        <f>H14</f>
        <v>16</v>
      </c>
      <c r="R51" s="539"/>
      <c r="S51" s="539"/>
      <c r="T51" s="539"/>
    </row>
    <row r="52" spans="2:20" ht="12.95" customHeight="1">
      <c r="B52" s="249"/>
      <c r="E52" s="34"/>
      <c r="F52" s="122"/>
      <c r="G52" s="43"/>
      <c r="H52" s="171"/>
      <c r="I52" s="34"/>
      <c r="J52" s="422"/>
      <c r="M52" s="34"/>
      <c r="N52" s="34"/>
      <c r="P52" s="170"/>
      <c r="R52" s="539"/>
      <c r="S52" s="539"/>
      <c r="T52" s="539"/>
    </row>
    <row r="53" spans="2:20" ht="12.95" customHeight="1">
      <c r="B53" s="248"/>
      <c r="C53" s="46" t="s">
        <v>1007</v>
      </c>
      <c r="D53" s="66">
        <f>H47</f>
        <v>18</v>
      </c>
      <c r="E53" s="34"/>
      <c r="F53" s="74" t="s">
        <v>31</v>
      </c>
      <c r="G53" s="46" t="s">
        <v>854</v>
      </c>
      <c r="H53" s="66">
        <f>D14</f>
        <v>27</v>
      </c>
      <c r="I53" s="34"/>
      <c r="J53" s="162" t="s">
        <v>82</v>
      </c>
      <c r="K53" s="46" t="s">
        <v>153</v>
      </c>
      <c r="L53" s="66">
        <f>P47</f>
        <v>24</v>
      </c>
      <c r="M53" s="34"/>
      <c r="N53" s="46"/>
      <c r="O53" s="46" t="s">
        <v>83</v>
      </c>
      <c r="P53" s="69">
        <f>P36</f>
        <v>16</v>
      </c>
      <c r="R53" s="539"/>
      <c r="S53" s="539"/>
      <c r="T53" s="539"/>
    </row>
    <row r="54" spans="2:20" ht="12.95" customHeight="1">
      <c r="B54" s="425" t="s">
        <v>82</v>
      </c>
      <c r="C54" s="75" t="s">
        <v>155</v>
      </c>
      <c r="D54" s="76">
        <f>H25</f>
        <v>30</v>
      </c>
      <c r="E54" s="75"/>
      <c r="F54" s="104"/>
      <c r="G54" s="75" t="s">
        <v>360</v>
      </c>
      <c r="H54" s="76">
        <f>D47</f>
        <v>13</v>
      </c>
      <c r="I54" s="155"/>
      <c r="J54" s="419"/>
      <c r="K54" s="75" t="s">
        <v>658</v>
      </c>
      <c r="L54" s="76">
        <f>P25</f>
        <v>18</v>
      </c>
      <c r="M54" s="155"/>
      <c r="N54" s="104" t="s">
        <v>31</v>
      </c>
      <c r="O54" s="75" t="s">
        <v>1110</v>
      </c>
      <c r="P54" s="77">
        <f>D25</f>
        <v>39</v>
      </c>
      <c r="R54" s="539"/>
      <c r="S54" s="539"/>
      <c r="T54" s="539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</row>
    <row r="56" spans="2:20" ht="12.95" customHeight="1">
      <c r="B56" s="528" t="s">
        <v>135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</row>
    <row r="57" spans="2:20" ht="12.95" customHeight="1">
      <c r="B57" s="82" t="s">
        <v>21</v>
      </c>
      <c r="C57" s="83"/>
      <c r="D57" s="52">
        <f>$D$25</f>
        <v>39</v>
      </c>
      <c r="E57" s="34"/>
      <c r="F57" s="504" t="s">
        <v>1119</v>
      </c>
      <c r="G57" s="505"/>
      <c r="H57" s="505"/>
      <c r="I57" s="505"/>
      <c r="J57" s="505"/>
      <c r="K57" s="505"/>
      <c r="L57" s="506"/>
      <c r="M57" s="34"/>
      <c r="N57" s="449" t="s">
        <v>159</v>
      </c>
      <c r="O57" s="61"/>
      <c r="P57" s="310"/>
      <c r="R57" s="539"/>
      <c r="S57" s="539"/>
      <c r="T57" s="539"/>
    </row>
    <row r="58" spans="2:20" ht="12.95" customHeight="1">
      <c r="B58" s="82" t="s">
        <v>152</v>
      </c>
      <c r="C58" s="83"/>
      <c r="D58" s="52">
        <f>$D$36</f>
        <v>37</v>
      </c>
      <c r="E58" s="34"/>
      <c r="F58" s="518" t="s">
        <v>1120</v>
      </c>
      <c r="G58" s="505"/>
      <c r="H58" s="505"/>
      <c r="I58" s="505"/>
      <c r="J58" s="505"/>
      <c r="K58" s="505"/>
      <c r="L58" s="506"/>
      <c r="M58" s="34"/>
      <c r="N58" s="448" t="s">
        <v>640</v>
      </c>
      <c r="O58" s="155"/>
      <c r="P58" s="441">
        <f>MAX(D6:D12,H6:H12,L6:L12,P6:P12,D17:D23,H17:H23,L17:L23,P17:P23,D28:D34,H28:H34,L28:L34,P28:P34,D39:D45,H39:H45,L39:L45,P39:P45)</f>
        <v>16</v>
      </c>
    </row>
    <row r="59" spans="2:20" ht="12.95" customHeight="1">
      <c r="B59" s="82" t="s">
        <v>20</v>
      </c>
      <c r="C59" s="83"/>
      <c r="D59" s="52">
        <f>$L$14</f>
        <v>35</v>
      </c>
      <c r="E59" s="34"/>
      <c r="F59" s="504" t="s">
        <v>1121</v>
      </c>
      <c r="G59" s="505"/>
      <c r="H59" s="505"/>
      <c r="I59" s="505"/>
      <c r="J59" s="505"/>
      <c r="K59" s="505"/>
      <c r="L59" s="506"/>
      <c r="M59" s="34"/>
      <c r="N59" s="449" t="s">
        <v>160</v>
      </c>
      <c r="O59" s="61"/>
      <c r="P59" s="310"/>
    </row>
    <row r="60" spans="2:20" ht="12.95" customHeight="1">
      <c r="B60" s="82" t="s">
        <v>24</v>
      </c>
      <c r="C60" s="83"/>
      <c r="D60" s="52">
        <f>$H$36</f>
        <v>30</v>
      </c>
      <c r="E60" s="34"/>
      <c r="F60" s="504" t="s">
        <v>1124</v>
      </c>
      <c r="G60" s="505"/>
      <c r="H60" s="505"/>
      <c r="I60" s="505"/>
      <c r="J60" s="505"/>
      <c r="K60" s="505"/>
      <c r="L60" s="506"/>
      <c r="M60" s="34"/>
      <c r="N60" s="448" t="s">
        <v>21</v>
      </c>
      <c r="O60" s="75"/>
      <c r="P60" s="441">
        <f>MAX(D14,H14,L14,P14,D25,H25,L25,P25,D36,H36,L36,P36,D47,H47,L47,P47)</f>
        <v>39</v>
      </c>
    </row>
    <row r="61" spans="2:20" ht="12.95" customHeight="1">
      <c r="B61" s="82" t="s">
        <v>155</v>
      </c>
      <c r="C61" s="83"/>
      <c r="D61" s="52">
        <f>$H$25</f>
        <v>30</v>
      </c>
      <c r="E61" s="34"/>
      <c r="F61" s="504" t="s">
        <v>1125</v>
      </c>
      <c r="G61" s="505"/>
      <c r="H61" s="505"/>
      <c r="I61" s="505"/>
      <c r="J61" s="505"/>
      <c r="K61" s="505"/>
      <c r="L61" s="506"/>
      <c r="M61" s="34"/>
      <c r="N61" s="449" t="s">
        <v>161</v>
      </c>
      <c r="O61" s="63"/>
      <c r="P61" s="310"/>
    </row>
    <row r="62" spans="2:20" ht="12.95" customHeight="1">
      <c r="B62" s="82" t="s">
        <v>109</v>
      </c>
      <c r="C62" s="83"/>
      <c r="D62" s="52">
        <f>$D$14</f>
        <v>27</v>
      </c>
      <c r="E62" s="34"/>
      <c r="F62" s="504" t="s">
        <v>1126</v>
      </c>
      <c r="G62" s="505"/>
      <c r="H62" s="505"/>
      <c r="I62" s="505"/>
      <c r="J62" s="505"/>
      <c r="K62" s="505"/>
      <c r="L62" s="506"/>
      <c r="M62" s="34"/>
      <c r="N62" s="448" t="s">
        <v>57</v>
      </c>
      <c r="O62" s="75"/>
      <c r="P62" s="441">
        <f>MIN(D14,H14,L14,P14,D25,H25,L25,P25,D36,H36,L36,P36,D47,H47,L47,P47)</f>
        <v>13</v>
      </c>
    </row>
    <row r="63" spans="2:20" ht="12.95" customHeight="1">
      <c r="B63" s="82" t="s">
        <v>153</v>
      </c>
      <c r="C63" s="83"/>
      <c r="D63" s="52">
        <f>$P$47</f>
        <v>24</v>
      </c>
      <c r="E63" s="34"/>
      <c r="F63" s="504" t="s">
        <v>1127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0" ht="12.95" customHeight="1">
      <c r="B64" s="82" t="s">
        <v>26</v>
      </c>
      <c r="C64" s="83"/>
      <c r="D64" s="52">
        <f>$P$14</f>
        <v>22</v>
      </c>
      <c r="E64" s="34"/>
      <c r="F64" s="504" t="s">
        <v>1128</v>
      </c>
      <c r="G64" s="505"/>
      <c r="H64" s="505"/>
      <c r="I64" s="505"/>
      <c r="J64" s="505"/>
      <c r="K64" s="505"/>
      <c r="L64" s="506"/>
      <c r="M64" s="34"/>
      <c r="N64" s="512" t="s">
        <v>19</v>
      </c>
      <c r="O64" s="513"/>
      <c r="P64" s="85">
        <v>24</v>
      </c>
    </row>
    <row r="65" spans="2:31" ht="12.95" customHeight="1">
      <c r="B65" s="82" t="s">
        <v>25</v>
      </c>
      <c r="C65" s="83"/>
      <c r="D65" s="52">
        <f>$L$25</f>
        <v>21</v>
      </c>
      <c r="E65" s="34"/>
      <c r="F65" s="504" t="s">
        <v>1129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1" ht="12.95" customHeight="1">
      <c r="B66" s="82" t="s">
        <v>154</v>
      </c>
      <c r="C66" s="83"/>
      <c r="D66" s="52">
        <f>$L$47</f>
        <v>19</v>
      </c>
      <c r="E66" s="34"/>
      <c r="F66" s="504" t="s">
        <v>1130</v>
      </c>
      <c r="G66" s="505"/>
      <c r="H66" s="505"/>
      <c r="I66" s="505"/>
      <c r="J66" s="505"/>
      <c r="K66" s="505"/>
      <c r="L66" s="506"/>
      <c r="M66" s="34"/>
      <c r="N66" s="79" t="s">
        <v>136</v>
      </c>
      <c r="O66" s="81"/>
      <c r="P66" s="86"/>
    </row>
    <row r="67" spans="2:31" ht="12.95" customHeight="1">
      <c r="B67" s="82" t="s">
        <v>113</v>
      </c>
      <c r="C67" s="83"/>
      <c r="D67" s="52">
        <f>$P$25</f>
        <v>18</v>
      </c>
      <c r="E67" s="34"/>
      <c r="F67" s="504" t="s">
        <v>1131</v>
      </c>
      <c r="G67" s="505"/>
      <c r="H67" s="505"/>
      <c r="I67" s="505"/>
      <c r="J67" s="505"/>
      <c r="K67" s="505"/>
      <c r="L67" s="506"/>
      <c r="M67" s="34"/>
      <c r="N67" s="501" t="s">
        <v>1111</v>
      </c>
      <c r="O67" s="501"/>
      <c r="P67" s="501"/>
      <c r="R67" s="172"/>
      <c r="S67" s="176"/>
      <c r="T67" s="173"/>
      <c r="U67" s="163"/>
      <c r="V67" s="46"/>
      <c r="W67" s="66"/>
      <c r="X67" s="34"/>
      <c r="Y67" s="105"/>
      <c r="Z67" s="46"/>
      <c r="AA67" s="66"/>
      <c r="AB67" s="34"/>
      <c r="AC67" s="160"/>
      <c r="AD67" s="46"/>
      <c r="AE67" s="66"/>
    </row>
    <row r="68" spans="2:31" ht="12.95" customHeight="1">
      <c r="B68" s="82" t="s">
        <v>192</v>
      </c>
      <c r="C68" s="83"/>
      <c r="D68" s="52">
        <f>$H$47</f>
        <v>18</v>
      </c>
      <c r="E68" s="34"/>
      <c r="F68" s="504" t="s">
        <v>1132</v>
      </c>
      <c r="G68" s="505"/>
      <c r="H68" s="505"/>
      <c r="I68" s="505"/>
      <c r="J68" s="505"/>
      <c r="K68" s="505"/>
      <c r="L68" s="506"/>
      <c r="M68" s="34"/>
      <c r="N68" s="501" t="s">
        <v>1112</v>
      </c>
      <c r="O68" s="501"/>
      <c r="P68" s="501"/>
      <c r="R68" s="172"/>
      <c r="S68" s="176"/>
      <c r="T68" s="173"/>
      <c r="U68" s="67"/>
      <c r="V68" s="46"/>
      <c r="W68" s="66"/>
      <c r="X68" s="34"/>
      <c r="Y68" s="74"/>
      <c r="Z68" s="46"/>
      <c r="AA68" s="66"/>
      <c r="AB68" s="34"/>
      <c r="AC68" s="74"/>
      <c r="AD68" s="46"/>
      <c r="AE68" s="66"/>
    </row>
    <row r="69" spans="2:31" ht="12.95" customHeight="1">
      <c r="B69" s="82" t="s">
        <v>19</v>
      </c>
      <c r="C69" s="83"/>
      <c r="D69" s="52">
        <f>$L$36</f>
        <v>17</v>
      </c>
      <c r="E69" s="34"/>
      <c r="F69" s="504" t="s">
        <v>1133</v>
      </c>
      <c r="G69" s="505"/>
      <c r="H69" s="505"/>
      <c r="I69" s="505"/>
      <c r="J69" s="505"/>
      <c r="K69" s="505"/>
      <c r="L69" s="506"/>
      <c r="M69" s="34"/>
      <c r="N69" s="501" t="s">
        <v>1113</v>
      </c>
      <c r="O69" s="501"/>
      <c r="P69" s="501"/>
      <c r="R69" s="172"/>
      <c r="S69" s="176"/>
      <c r="T69" s="173"/>
      <c r="U69" s="71"/>
      <c r="X69" s="34"/>
      <c r="Y69" s="71"/>
      <c r="AB69" s="34"/>
      <c r="AC69" s="34"/>
    </row>
    <row r="70" spans="2:31" ht="12.95" customHeight="1">
      <c r="B70" s="82" t="s">
        <v>148</v>
      </c>
      <c r="C70" s="83"/>
      <c r="D70" s="52">
        <f>$H$14</f>
        <v>16</v>
      </c>
      <c r="E70" s="34"/>
      <c r="F70" s="504" t="s">
        <v>1134</v>
      </c>
      <c r="G70" s="505"/>
      <c r="H70" s="505"/>
      <c r="I70" s="505"/>
      <c r="J70" s="505"/>
      <c r="K70" s="505"/>
      <c r="L70" s="506"/>
      <c r="M70" s="34"/>
      <c r="N70" s="501" t="s">
        <v>1114</v>
      </c>
      <c r="O70" s="501"/>
      <c r="P70" s="501"/>
      <c r="R70" s="172"/>
      <c r="S70" s="176"/>
      <c r="T70" s="173"/>
      <c r="U70" s="73"/>
      <c r="V70" s="46"/>
      <c r="W70" s="66"/>
      <c r="X70" s="34"/>
      <c r="Y70" s="74"/>
      <c r="Z70" s="46"/>
      <c r="AA70" s="66"/>
      <c r="AB70" s="34"/>
      <c r="AC70" s="74"/>
      <c r="AD70" s="46"/>
      <c r="AE70" s="66"/>
    </row>
    <row r="71" spans="2:31" ht="12.95" customHeight="1">
      <c r="B71" s="82" t="s">
        <v>83</v>
      </c>
      <c r="C71" s="83"/>
      <c r="D71" s="52">
        <f>$P$36</f>
        <v>16</v>
      </c>
      <c r="E71" s="34"/>
      <c r="F71" s="504" t="s">
        <v>1135</v>
      </c>
      <c r="G71" s="505"/>
      <c r="H71" s="505"/>
      <c r="I71" s="505"/>
      <c r="J71" s="505"/>
      <c r="K71" s="505"/>
      <c r="L71" s="506"/>
      <c r="M71" s="34"/>
      <c r="N71" s="501" t="s">
        <v>1115</v>
      </c>
      <c r="O71" s="501"/>
      <c r="P71" s="501"/>
      <c r="R71" s="172"/>
      <c r="S71" s="176"/>
      <c r="T71" s="173"/>
      <c r="U71" s="74"/>
      <c r="V71" s="46"/>
      <c r="W71" s="66"/>
      <c r="X71" s="34"/>
      <c r="Y71" s="73"/>
      <c r="Z71" s="46"/>
      <c r="AA71" s="66"/>
      <c r="AB71" s="34"/>
      <c r="AC71" s="105"/>
      <c r="AD71" s="46"/>
      <c r="AE71" s="66"/>
    </row>
    <row r="72" spans="2:31" ht="12.95" customHeight="1">
      <c r="B72" s="82" t="s">
        <v>57</v>
      </c>
      <c r="C72" s="83"/>
      <c r="D72" s="52">
        <f>$D$47</f>
        <v>13</v>
      </c>
      <c r="E72" s="34"/>
      <c r="F72" s="504" t="s">
        <v>1136</v>
      </c>
      <c r="G72" s="505"/>
      <c r="H72" s="505"/>
      <c r="I72" s="505"/>
      <c r="J72" s="505"/>
      <c r="K72" s="505"/>
      <c r="L72" s="506"/>
      <c r="M72" s="34"/>
      <c r="N72" s="501" t="s">
        <v>1116</v>
      </c>
      <c r="O72" s="501"/>
      <c r="P72" s="501"/>
      <c r="R72" s="172"/>
      <c r="S72" s="176"/>
      <c r="T72" s="173"/>
    </row>
    <row r="73" spans="2:31" ht="12.95" customHeight="1">
      <c r="B73" s="34"/>
      <c r="C73" s="34"/>
      <c r="D73" s="34"/>
      <c r="E73" s="34"/>
      <c r="M73" s="34"/>
      <c r="N73" s="501" t="s">
        <v>1117</v>
      </c>
      <c r="O73" s="501"/>
      <c r="P73" s="501"/>
      <c r="R73" s="172"/>
      <c r="S73" s="176"/>
      <c r="T73" s="173"/>
    </row>
    <row r="74" spans="2:31" ht="12.95" customHeight="1">
      <c r="B74" s="514" t="s">
        <v>112</v>
      </c>
      <c r="C74" s="515"/>
      <c r="D74" s="516"/>
      <c r="E74" s="34"/>
      <c r="F74" s="331" t="s">
        <v>82</v>
      </c>
      <c r="G74" s="556" t="s">
        <v>59</v>
      </c>
      <c r="H74" s="557"/>
      <c r="I74" s="225">
        <v>5</v>
      </c>
      <c r="J74" s="225">
        <f>'wk12'!J74+I74</f>
        <v>50</v>
      </c>
      <c r="K74" s="550" t="s">
        <v>1122</v>
      </c>
      <c r="L74" s="550"/>
      <c r="M74" s="34"/>
      <c r="N74" s="501" t="s">
        <v>1118</v>
      </c>
      <c r="O74" s="501"/>
      <c r="P74" s="501"/>
      <c r="R74" s="172"/>
      <c r="S74" s="176"/>
      <c r="T74" s="173"/>
    </row>
    <row r="75" spans="2:31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3</v>
      </c>
      <c r="J75" s="90">
        <f>'wk12'!J75+I75</f>
        <v>52</v>
      </c>
      <c r="K75" s="550" t="s">
        <v>1123</v>
      </c>
      <c r="L75" s="550"/>
      <c r="M75" s="34"/>
      <c r="N75" s="498" t="s">
        <v>808</v>
      </c>
      <c r="O75" s="499"/>
      <c r="P75" s="500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59">
    <mergeCell ref="R55:T55"/>
    <mergeCell ref="R56:T56"/>
    <mergeCell ref="R57:T57"/>
    <mergeCell ref="R50:T50"/>
    <mergeCell ref="R51:T51"/>
    <mergeCell ref="R52:T52"/>
    <mergeCell ref="R53:T53"/>
    <mergeCell ref="R54:T54"/>
    <mergeCell ref="B75:C75"/>
    <mergeCell ref="N64:O64"/>
    <mergeCell ref="F38:G38"/>
    <mergeCell ref="B16:C16"/>
    <mergeCell ref="F60:L60"/>
    <mergeCell ref="B74:D74"/>
    <mergeCell ref="F68:L68"/>
    <mergeCell ref="K74:L74"/>
    <mergeCell ref="G74:H74"/>
    <mergeCell ref="F66:L66"/>
    <mergeCell ref="N27:O27"/>
    <mergeCell ref="B38:C38"/>
    <mergeCell ref="N16:O16"/>
    <mergeCell ref="N38:O38"/>
    <mergeCell ref="F58:L58"/>
    <mergeCell ref="N69:P69"/>
    <mergeCell ref="F1:L2"/>
    <mergeCell ref="F61:L61"/>
    <mergeCell ref="F16:G16"/>
    <mergeCell ref="F59:L59"/>
    <mergeCell ref="B1:C1"/>
    <mergeCell ref="J38:K38"/>
    <mergeCell ref="J16:K16"/>
    <mergeCell ref="B27:C27"/>
    <mergeCell ref="F27:G27"/>
    <mergeCell ref="J27:K27"/>
    <mergeCell ref="B5:C5"/>
    <mergeCell ref="F5:G5"/>
    <mergeCell ref="F57:L57"/>
    <mergeCell ref="B56:C56"/>
    <mergeCell ref="J5:K5"/>
    <mergeCell ref="B49:N49"/>
    <mergeCell ref="F62:L62"/>
    <mergeCell ref="F70:L70"/>
    <mergeCell ref="F63:L63"/>
    <mergeCell ref="N67:P67"/>
    <mergeCell ref="N68:P68"/>
    <mergeCell ref="F69:L69"/>
    <mergeCell ref="F67:L67"/>
    <mergeCell ref="F65:L65"/>
    <mergeCell ref="N70:P70"/>
    <mergeCell ref="F64:L64"/>
    <mergeCell ref="G75:H75"/>
    <mergeCell ref="K75:L75"/>
    <mergeCell ref="F72:L72"/>
    <mergeCell ref="F71:L71"/>
    <mergeCell ref="N71:P71"/>
    <mergeCell ref="N75:P75"/>
    <mergeCell ref="N74:P74"/>
    <mergeCell ref="N73:P73"/>
    <mergeCell ref="N72:P72"/>
  </mergeCells>
  <phoneticPr fontId="0" type="noConversion"/>
  <pageMargins left="0" right="0" top="0.09" bottom="0" header="0.13" footer="0"/>
  <pageSetup scale="78" orientation="portrait" r:id="rId1"/>
  <headerFooter alignWithMargins="0"/>
  <ignoredErrors>
    <ignoredError sqref="P5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6"/>
  <sheetViews>
    <sheetView view="pageBreakPreview" zoomScale="180" zoomScaleNormal="100" zoomScaleSheetLayoutView="180" workbookViewId="0">
      <selection activeCell="O6" sqref="O6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6.140625" customWidth="1"/>
    <col min="20" max="20" width="10.5703125" customWidth="1"/>
  </cols>
  <sheetData>
    <row r="1" spans="2:18" ht="12.95" customHeight="1">
      <c r="B1" s="530">
        <v>2022</v>
      </c>
      <c r="C1" s="530"/>
      <c r="D1" s="46"/>
      <c r="E1" s="34"/>
      <c r="F1" s="531" t="s">
        <v>213</v>
      </c>
      <c r="G1" s="531"/>
      <c r="H1" s="531"/>
      <c r="I1" s="531"/>
      <c r="J1" s="531"/>
      <c r="K1" s="531"/>
      <c r="L1" s="531"/>
      <c r="M1" s="34"/>
      <c r="N1" s="34"/>
      <c r="O1" s="34"/>
      <c r="P1" s="34"/>
      <c r="Q1" s="34"/>
    </row>
    <row r="2" spans="2:18" ht="12.95" customHeight="1">
      <c r="B2" s="46" t="s">
        <v>70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  <c r="Q2" s="34"/>
    </row>
    <row r="3" spans="2:18" ht="12.95" customHeight="1">
      <c r="B3" s="46" t="s">
        <v>808</v>
      </c>
      <c r="C3" s="46"/>
      <c r="D3" s="4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8" ht="12.95" customHeight="1">
      <c r="B5" s="519" t="str">
        <f>'Team Totals'!$A$18</f>
        <v>Blitz</v>
      </c>
      <c r="C5" s="520"/>
      <c r="D5" s="430" t="s">
        <v>591</v>
      </c>
      <c r="E5" s="34"/>
      <c r="F5" s="519" t="str">
        <f>'Team Totals'!$A$11</f>
        <v>Armadillos</v>
      </c>
      <c r="G5" s="520"/>
      <c r="H5" s="430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Q5" s="34"/>
      <c r="R5" s="5"/>
    </row>
    <row r="6" spans="2:18" ht="12.95" customHeight="1">
      <c r="B6" s="50" t="s">
        <v>104</v>
      </c>
      <c r="C6" s="51" t="s">
        <v>531</v>
      </c>
      <c r="D6" s="52">
        <v>6</v>
      </c>
      <c r="E6" s="34"/>
      <c r="F6" s="50" t="s">
        <v>104</v>
      </c>
      <c r="G6" s="51" t="s">
        <v>419</v>
      </c>
      <c r="H6" s="52">
        <v>3</v>
      </c>
      <c r="I6" s="34"/>
      <c r="J6" s="50" t="s">
        <v>104</v>
      </c>
      <c r="K6" s="51" t="s">
        <v>447</v>
      </c>
      <c r="L6" s="52">
        <v>12</v>
      </c>
      <c r="M6" s="34"/>
      <c r="N6" s="50" t="s">
        <v>104</v>
      </c>
      <c r="O6" s="51" t="s">
        <v>379</v>
      </c>
      <c r="P6" s="52">
        <v>6</v>
      </c>
      <c r="Q6" s="34"/>
    </row>
    <row r="7" spans="2:18" ht="12.95" customHeight="1">
      <c r="B7" s="50" t="s">
        <v>105</v>
      </c>
      <c r="C7" s="51" t="s">
        <v>905</v>
      </c>
      <c r="D7" s="52">
        <v>9</v>
      </c>
      <c r="E7" s="34"/>
      <c r="F7" s="50" t="s">
        <v>105</v>
      </c>
      <c r="G7" s="51" t="s">
        <v>420</v>
      </c>
      <c r="H7" s="52">
        <v>6</v>
      </c>
      <c r="I7" s="34"/>
      <c r="J7" s="50" t="s">
        <v>105</v>
      </c>
      <c r="K7" s="51" t="s">
        <v>665</v>
      </c>
      <c r="L7" s="52">
        <v>0</v>
      </c>
      <c r="M7" s="34"/>
      <c r="N7" s="50" t="s">
        <v>105</v>
      </c>
      <c r="O7" s="51" t="s">
        <v>380</v>
      </c>
      <c r="P7" s="52">
        <v>6</v>
      </c>
      <c r="Q7" s="34"/>
      <c r="R7" s="5"/>
    </row>
    <row r="8" spans="2:18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908</v>
      </c>
      <c r="H8" s="52">
        <v>0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381</v>
      </c>
      <c r="P8" s="52">
        <v>12</v>
      </c>
      <c r="Q8" s="34"/>
    </row>
    <row r="9" spans="2:18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586</v>
      </c>
      <c r="L9" s="52">
        <v>9</v>
      </c>
      <c r="M9" s="34"/>
      <c r="N9" s="50" t="s">
        <v>106</v>
      </c>
      <c r="O9" s="51" t="s">
        <v>383</v>
      </c>
      <c r="P9" s="52">
        <v>6</v>
      </c>
      <c r="Q9" s="34"/>
      <c r="R9" s="5"/>
    </row>
    <row r="10" spans="2:18" ht="12.95" customHeight="1">
      <c r="B10" s="50" t="s">
        <v>106</v>
      </c>
      <c r="C10" s="51" t="s">
        <v>539</v>
      </c>
      <c r="D10" s="52">
        <v>0</v>
      </c>
      <c r="E10" s="34"/>
      <c r="F10" s="50" t="s">
        <v>106</v>
      </c>
      <c r="G10" s="51" t="s">
        <v>423</v>
      </c>
      <c r="H10" s="52">
        <v>0</v>
      </c>
      <c r="I10" s="34"/>
      <c r="J10" s="50" t="s">
        <v>106</v>
      </c>
      <c r="K10" s="51" t="s">
        <v>394</v>
      </c>
      <c r="L10" s="52">
        <v>3</v>
      </c>
      <c r="M10" s="34"/>
      <c r="N10" s="50" t="s">
        <v>106</v>
      </c>
      <c r="O10" s="51" t="s">
        <v>384</v>
      </c>
      <c r="P10" s="52">
        <v>3</v>
      </c>
      <c r="Q10" s="34"/>
    </row>
    <row r="11" spans="2:18" ht="12.95" customHeight="1">
      <c r="B11" s="50" t="s">
        <v>106</v>
      </c>
      <c r="C11" s="245" t="s">
        <v>540</v>
      </c>
      <c r="D11" s="52">
        <v>0</v>
      </c>
      <c r="E11" s="34"/>
      <c r="F11" s="50" t="s">
        <v>106</v>
      </c>
      <c r="G11" s="51" t="s">
        <v>1043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0</v>
      </c>
      <c r="Q11" s="34"/>
      <c r="R11" s="5"/>
    </row>
    <row r="12" spans="2:18" ht="12.95" customHeight="1">
      <c r="B12" s="50" t="s">
        <v>107</v>
      </c>
      <c r="C12" s="34" t="s">
        <v>542</v>
      </c>
      <c r="D12" s="52">
        <v>13</v>
      </c>
      <c r="E12" s="34"/>
      <c r="F12" s="50" t="s">
        <v>107</v>
      </c>
      <c r="G12" s="51" t="s">
        <v>428</v>
      </c>
      <c r="H12" s="52">
        <v>10</v>
      </c>
      <c r="I12" s="34"/>
      <c r="J12" s="50" t="s">
        <v>107</v>
      </c>
      <c r="K12" s="51" t="s">
        <v>455</v>
      </c>
      <c r="L12" s="52">
        <v>8</v>
      </c>
      <c r="M12" s="34"/>
      <c r="N12" s="50" t="s">
        <v>107</v>
      </c>
      <c r="O12" s="51" t="s">
        <v>387</v>
      </c>
      <c r="P12" s="52">
        <v>12</v>
      </c>
      <c r="Q12" s="34"/>
    </row>
    <row r="13" spans="2:18" ht="12.95" customHeight="1">
      <c r="B13" s="50" t="s">
        <v>108</v>
      </c>
      <c r="C13" s="51" t="s">
        <v>544</v>
      </c>
      <c r="D13" s="52">
        <v>6</v>
      </c>
      <c r="E13" s="34"/>
      <c r="F13" s="50" t="s">
        <v>108</v>
      </c>
      <c r="G13" s="51" t="s">
        <v>431</v>
      </c>
      <c r="H13" s="52">
        <v>0</v>
      </c>
      <c r="I13" s="34"/>
      <c r="J13" s="50" t="s">
        <v>108</v>
      </c>
      <c r="K13" s="51" t="s">
        <v>457</v>
      </c>
      <c r="L13" s="52">
        <v>0</v>
      </c>
      <c r="M13" s="34"/>
      <c r="N13" s="50" t="s">
        <v>108</v>
      </c>
      <c r="O13" s="51" t="s">
        <v>389</v>
      </c>
      <c r="P13" s="52">
        <v>0</v>
      </c>
      <c r="Q13" s="34"/>
      <c r="R13" s="5"/>
    </row>
    <row r="14" spans="2:18" ht="12.95" customHeight="1">
      <c r="B14" s="50"/>
      <c r="C14" s="53" t="s">
        <v>28</v>
      </c>
      <c r="D14" s="54">
        <f>SUM(D6:D13)</f>
        <v>34</v>
      </c>
      <c r="E14" s="34"/>
      <c r="F14" s="50"/>
      <c r="G14" s="55" t="s">
        <v>28</v>
      </c>
      <c r="H14" s="54">
        <f>SUM(H6:H13)</f>
        <v>19</v>
      </c>
      <c r="I14" s="34"/>
      <c r="J14" s="50"/>
      <c r="K14" s="53" t="s">
        <v>28</v>
      </c>
      <c r="L14" s="54">
        <f>SUM(L6:L13)</f>
        <v>32</v>
      </c>
      <c r="M14" s="34"/>
      <c r="N14" s="50"/>
      <c r="O14" s="53" t="s">
        <v>28</v>
      </c>
      <c r="P14" s="54">
        <f>SUM(P6:P13)</f>
        <v>45</v>
      </c>
      <c r="Q14" s="34"/>
    </row>
    <row r="15" spans="2:18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Q15" s="34"/>
      <c r="R15" s="5"/>
    </row>
    <row r="16" spans="2:18" ht="12.95" customHeight="1">
      <c r="B16" s="519" t="str">
        <f>'Team Totals'!$A$19</f>
        <v>Dogs</v>
      </c>
      <c r="C16" s="520"/>
      <c r="D16" s="430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427" t="s">
        <v>1141</v>
      </c>
      <c r="M16" s="34"/>
      <c r="N16" s="519" t="str">
        <f>'Team Totals'!$A$5</f>
        <v>Grenadiers</v>
      </c>
      <c r="O16" s="520"/>
      <c r="P16" s="49" t="s">
        <v>591</v>
      </c>
      <c r="Q16" s="34"/>
    </row>
    <row r="17" spans="2:18" ht="12.95" customHeight="1">
      <c r="B17" s="50" t="s">
        <v>104</v>
      </c>
      <c r="C17" s="51" t="s">
        <v>545</v>
      </c>
      <c r="D17" s="52">
        <v>12</v>
      </c>
      <c r="E17" s="34"/>
      <c r="F17" s="50" t="s">
        <v>104</v>
      </c>
      <c r="G17" s="51" t="s">
        <v>475</v>
      </c>
      <c r="H17" s="52">
        <v>9</v>
      </c>
      <c r="I17" s="34"/>
      <c r="J17" s="50" t="s">
        <v>104</v>
      </c>
      <c r="K17" s="51" t="s">
        <v>461</v>
      </c>
      <c r="L17" s="52">
        <v>0</v>
      </c>
      <c r="M17" s="34"/>
      <c r="N17" s="50" t="s">
        <v>104</v>
      </c>
      <c r="O17" s="51" t="s">
        <v>368</v>
      </c>
      <c r="P17" s="52">
        <v>0</v>
      </c>
      <c r="Q17" s="34"/>
      <c r="R17" s="5"/>
    </row>
    <row r="18" spans="2:18" ht="12.95" customHeight="1">
      <c r="B18" s="50" t="s">
        <v>105</v>
      </c>
      <c r="C18" s="51" t="s">
        <v>549</v>
      </c>
      <c r="D18" s="52">
        <v>0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51" t="s">
        <v>465</v>
      </c>
      <c r="L18" s="52">
        <v>0</v>
      </c>
      <c r="M18" s="34"/>
      <c r="N18" s="50" t="s">
        <v>105</v>
      </c>
      <c r="O18" s="51" t="s">
        <v>369</v>
      </c>
      <c r="P18" s="52">
        <v>0</v>
      </c>
      <c r="Q18" s="34"/>
    </row>
    <row r="19" spans="2:18" ht="12.95" customHeight="1">
      <c r="B19" s="50" t="s">
        <v>105</v>
      </c>
      <c r="C19" s="51" t="s">
        <v>962</v>
      </c>
      <c r="D19" s="52">
        <v>0</v>
      </c>
      <c r="E19" s="34"/>
      <c r="F19" s="50" t="s">
        <v>105</v>
      </c>
      <c r="G19" s="51" t="s">
        <v>477</v>
      </c>
      <c r="H19" s="52">
        <v>9</v>
      </c>
      <c r="I19" s="34"/>
      <c r="J19" s="50" t="s">
        <v>105</v>
      </c>
      <c r="K19" s="51" t="s">
        <v>464</v>
      </c>
      <c r="L19" s="52">
        <v>0</v>
      </c>
      <c r="M19" s="34"/>
      <c r="N19" s="50" t="s">
        <v>105</v>
      </c>
      <c r="O19" s="51" t="s">
        <v>885</v>
      </c>
      <c r="P19" s="52">
        <v>0</v>
      </c>
      <c r="Q19" s="34"/>
      <c r="R19" s="5"/>
    </row>
    <row r="20" spans="2:18" ht="12.95" customHeight="1">
      <c r="B20" s="50" t="s">
        <v>106</v>
      </c>
      <c r="C20" s="51" t="s">
        <v>552</v>
      </c>
      <c r="D20" s="52">
        <v>3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0</v>
      </c>
      <c r="Q20" s="34"/>
    </row>
    <row r="21" spans="2:18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513</v>
      </c>
      <c r="H21" s="52">
        <v>3</v>
      </c>
      <c r="I21" s="34"/>
      <c r="J21" s="50" t="s">
        <v>106</v>
      </c>
      <c r="K21" s="51" t="s">
        <v>468</v>
      </c>
      <c r="L21" s="52">
        <v>3</v>
      </c>
      <c r="M21" s="34"/>
      <c r="N21" s="50" t="s">
        <v>106</v>
      </c>
      <c r="O21" s="51" t="s">
        <v>372</v>
      </c>
      <c r="P21" s="52">
        <v>3</v>
      </c>
      <c r="Q21" s="34"/>
      <c r="R21" s="25"/>
    </row>
    <row r="22" spans="2:18" ht="12.95" customHeight="1">
      <c r="B22" s="50" t="s">
        <v>106</v>
      </c>
      <c r="C22" s="51" t="s">
        <v>554</v>
      </c>
      <c r="D22" s="52">
        <v>3</v>
      </c>
      <c r="E22" s="34"/>
      <c r="F22" s="50" t="s">
        <v>106</v>
      </c>
      <c r="G22" s="51" t="s">
        <v>483</v>
      </c>
      <c r="H22" s="52">
        <v>0</v>
      </c>
      <c r="I22" s="34"/>
      <c r="J22" s="50" t="s">
        <v>106</v>
      </c>
      <c r="K22" s="51" t="s">
        <v>467</v>
      </c>
      <c r="L22" s="52">
        <v>0</v>
      </c>
      <c r="M22" s="34"/>
      <c r="N22" s="50" t="s">
        <v>106</v>
      </c>
      <c r="O22" s="51" t="s">
        <v>1046</v>
      </c>
      <c r="P22" s="52">
        <v>0</v>
      </c>
      <c r="Q22" s="34"/>
      <c r="R22" s="25"/>
    </row>
    <row r="23" spans="2:18" ht="12.95" customHeight="1">
      <c r="B23" s="50" t="s">
        <v>107</v>
      </c>
      <c r="C23" s="51" t="s">
        <v>557</v>
      </c>
      <c r="D23" s="52">
        <v>8</v>
      </c>
      <c r="E23" s="34"/>
      <c r="F23" s="50" t="s">
        <v>107</v>
      </c>
      <c r="G23" s="51" t="s">
        <v>485</v>
      </c>
      <c r="H23" s="52">
        <v>5</v>
      </c>
      <c r="I23" s="34"/>
      <c r="J23" s="50" t="s">
        <v>107</v>
      </c>
      <c r="K23" s="51" t="s">
        <v>855</v>
      </c>
      <c r="L23" s="52">
        <v>10</v>
      </c>
      <c r="M23" s="34"/>
      <c r="N23" s="50" t="s">
        <v>107</v>
      </c>
      <c r="O23" s="51" t="s">
        <v>377</v>
      </c>
      <c r="P23" s="52">
        <v>6</v>
      </c>
      <c r="Q23" s="34"/>
      <c r="R23" s="25"/>
    </row>
    <row r="24" spans="2:18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819</v>
      </c>
      <c r="P24" s="52">
        <v>0</v>
      </c>
      <c r="Q24" s="34"/>
    </row>
    <row r="25" spans="2:18" ht="12.95" customHeight="1">
      <c r="B25" s="50"/>
      <c r="C25" s="53" t="s">
        <v>28</v>
      </c>
      <c r="D25" s="54">
        <f>SUM(D17:D24)</f>
        <v>26</v>
      </c>
      <c r="E25" s="34"/>
      <c r="F25" s="50"/>
      <c r="G25" s="55" t="s">
        <v>28</v>
      </c>
      <c r="H25" s="54">
        <f>SUM(H17:H24)</f>
        <v>26</v>
      </c>
      <c r="I25" s="34"/>
      <c r="J25" s="50"/>
      <c r="K25" s="53" t="s">
        <v>28</v>
      </c>
      <c r="L25" s="54">
        <f>SUM(L17:L24)</f>
        <v>13</v>
      </c>
      <c r="M25" s="34"/>
      <c r="N25" s="50"/>
      <c r="O25" s="53" t="s">
        <v>28</v>
      </c>
      <c r="P25" s="54">
        <f>SUM(P17:P24)</f>
        <v>9</v>
      </c>
      <c r="Q25" s="34"/>
    </row>
    <row r="26" spans="2:18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Q26" s="34"/>
    </row>
    <row r="27" spans="2:18" ht="12.95" customHeight="1">
      <c r="B27" s="519" t="s">
        <v>152</v>
      </c>
      <c r="C27" s="520"/>
      <c r="D27" s="427" t="s">
        <v>1141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30" t="s">
        <v>591</v>
      </c>
      <c r="M27" s="34"/>
      <c r="N27" s="519" t="s">
        <v>83</v>
      </c>
      <c r="O27" s="520"/>
      <c r="P27" s="49" t="s">
        <v>591</v>
      </c>
      <c r="Q27" s="34"/>
    </row>
    <row r="28" spans="2:18" ht="12.95" customHeight="1">
      <c r="B28" s="50" t="s">
        <v>104</v>
      </c>
      <c r="C28" s="51" t="s">
        <v>560</v>
      </c>
      <c r="D28" s="52">
        <v>6</v>
      </c>
      <c r="E28" s="34"/>
      <c r="F28" s="50" t="s">
        <v>104</v>
      </c>
      <c r="G28" s="51" t="s">
        <v>390</v>
      </c>
      <c r="H28" s="52">
        <v>9</v>
      </c>
      <c r="I28" s="34"/>
      <c r="J28" s="50" t="s">
        <v>104</v>
      </c>
      <c r="K28" s="51" t="s">
        <v>517</v>
      </c>
      <c r="L28" s="52">
        <v>3</v>
      </c>
      <c r="M28" s="34"/>
      <c r="N28" s="50" t="s">
        <v>104</v>
      </c>
      <c r="O28" s="51" t="s">
        <v>402</v>
      </c>
      <c r="P28" s="52">
        <v>0</v>
      </c>
      <c r="Q28" s="34"/>
    </row>
    <row r="29" spans="2:18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393</v>
      </c>
      <c r="H29" s="52">
        <v>6</v>
      </c>
      <c r="I29" s="34"/>
      <c r="J29" s="50" t="s">
        <v>105</v>
      </c>
      <c r="K29" s="51" t="s">
        <v>610</v>
      </c>
      <c r="L29" s="52">
        <v>6</v>
      </c>
      <c r="M29" s="34"/>
      <c r="N29" s="50" t="s">
        <v>105</v>
      </c>
      <c r="O29" s="51" t="s">
        <v>405</v>
      </c>
      <c r="P29" s="52">
        <v>6</v>
      </c>
      <c r="Q29" s="34"/>
    </row>
    <row r="30" spans="2:18" ht="12.95" customHeight="1">
      <c r="B30" s="50" t="s">
        <v>105</v>
      </c>
      <c r="C30" s="51" t="s">
        <v>564</v>
      </c>
      <c r="D30" s="52">
        <v>6</v>
      </c>
      <c r="E30" s="34"/>
      <c r="F30" s="50" t="s">
        <v>105</v>
      </c>
      <c r="G30" s="51" t="s">
        <v>394</v>
      </c>
      <c r="H30" s="52">
        <v>0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816</v>
      </c>
      <c r="P30" s="52">
        <v>0</v>
      </c>
      <c r="Q30" s="34"/>
    </row>
    <row r="31" spans="2:18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396</v>
      </c>
      <c r="H31" s="52">
        <v>0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409</v>
      </c>
      <c r="P31" s="52">
        <v>3</v>
      </c>
      <c r="Q31" s="34"/>
    </row>
    <row r="32" spans="2:18" ht="12.95" customHeight="1">
      <c r="B32" s="50" t="s">
        <v>106</v>
      </c>
      <c r="C32" s="51" t="s">
        <v>569</v>
      </c>
      <c r="D32" s="52">
        <v>3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525</v>
      </c>
      <c r="L32" s="52">
        <v>0</v>
      </c>
      <c r="M32" s="34"/>
      <c r="N32" s="50" t="s">
        <v>106</v>
      </c>
      <c r="O32" s="51" t="s">
        <v>410</v>
      </c>
      <c r="P32" s="52">
        <v>0</v>
      </c>
      <c r="Q32" s="34"/>
    </row>
    <row r="33" spans="2:18" ht="12.95" customHeight="1">
      <c r="B33" s="50" t="s">
        <v>106</v>
      </c>
      <c r="C33" s="51" t="s">
        <v>568</v>
      </c>
      <c r="D33" s="52">
        <v>3</v>
      </c>
      <c r="E33" s="34"/>
      <c r="F33" s="50" t="s">
        <v>106</v>
      </c>
      <c r="G33" s="51" t="s">
        <v>398</v>
      </c>
      <c r="H33" s="52">
        <v>0</v>
      </c>
      <c r="I33" s="34"/>
      <c r="J33" s="50" t="s">
        <v>106</v>
      </c>
      <c r="K33" s="51" t="s">
        <v>524</v>
      </c>
      <c r="L33" s="52">
        <v>0</v>
      </c>
      <c r="M33" s="34"/>
      <c r="N33" s="50" t="s">
        <v>106</v>
      </c>
      <c r="O33" s="51" t="s">
        <v>966</v>
      </c>
      <c r="P33" s="52">
        <v>0</v>
      </c>
      <c r="Q33" s="34"/>
    </row>
    <row r="34" spans="2:18" ht="12.95" customHeight="1">
      <c r="B34" s="50" t="s">
        <v>107</v>
      </c>
      <c r="C34" s="51" t="s">
        <v>571</v>
      </c>
      <c r="D34" s="52">
        <v>2</v>
      </c>
      <c r="E34" s="34"/>
      <c r="F34" s="50" t="s">
        <v>107</v>
      </c>
      <c r="G34" s="51" t="s">
        <v>400</v>
      </c>
      <c r="H34" s="52">
        <v>12</v>
      </c>
      <c r="I34" s="34"/>
      <c r="J34" s="50" t="s">
        <v>107</v>
      </c>
      <c r="K34" s="51" t="s">
        <v>527</v>
      </c>
      <c r="L34" s="52">
        <v>1</v>
      </c>
      <c r="M34" s="34"/>
      <c r="N34" s="50" t="s">
        <v>107</v>
      </c>
      <c r="O34" s="51" t="s">
        <v>614</v>
      </c>
      <c r="P34" s="52">
        <v>12</v>
      </c>
      <c r="Q34" s="34"/>
    </row>
    <row r="35" spans="2:18" ht="12.95" customHeight="1">
      <c r="B35" s="50" t="s">
        <v>108</v>
      </c>
      <c r="C35" s="51" t="s">
        <v>1107</v>
      </c>
      <c r="D35" s="52">
        <v>0</v>
      </c>
      <c r="E35" s="34"/>
      <c r="F35" s="50" t="s">
        <v>108</v>
      </c>
      <c r="G35" s="51" t="s">
        <v>401</v>
      </c>
      <c r="H35" s="52">
        <v>6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  <c r="Q35" s="34"/>
    </row>
    <row r="36" spans="2:18" ht="12.95" customHeight="1">
      <c r="B36" s="50"/>
      <c r="C36" s="53" t="s">
        <v>28</v>
      </c>
      <c r="D36" s="54">
        <f>SUM(D28:D35)</f>
        <v>26</v>
      </c>
      <c r="E36" s="34"/>
      <c r="F36" s="50"/>
      <c r="G36" s="53" t="s">
        <v>28</v>
      </c>
      <c r="H36" s="54">
        <f>SUM(H28:H35)</f>
        <v>33</v>
      </c>
      <c r="I36" s="34"/>
      <c r="J36" s="50"/>
      <c r="K36" s="53" t="s">
        <v>28</v>
      </c>
      <c r="L36" s="54">
        <f>SUM(L28:L35)</f>
        <v>10</v>
      </c>
      <c r="M36" s="34"/>
      <c r="N36" s="51"/>
      <c r="O36" s="55" t="s">
        <v>28</v>
      </c>
      <c r="P36" s="54">
        <f>SUM(P28:P35)</f>
        <v>21</v>
      </c>
      <c r="Q36" s="34"/>
    </row>
    <row r="37" spans="2:18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  <c r="Q37" s="34"/>
    </row>
    <row r="38" spans="2:18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30" t="s">
        <v>591</v>
      </c>
      <c r="I38" s="34"/>
      <c r="J38" s="526" t="str">
        <f>'Team Totals'!$A$14</f>
        <v>Bellcows</v>
      </c>
      <c r="K38" s="527"/>
      <c r="L38" s="427" t="s">
        <v>1141</v>
      </c>
      <c r="M38" s="34"/>
      <c r="N38" s="521" t="s">
        <v>153</v>
      </c>
      <c r="O38" s="521"/>
      <c r="P38" s="49" t="s">
        <v>591</v>
      </c>
      <c r="Q38" s="34"/>
    </row>
    <row r="39" spans="2:18" ht="12.95" customHeight="1">
      <c r="B39" s="50" t="s">
        <v>104</v>
      </c>
      <c r="C39" s="51" t="s">
        <v>575</v>
      </c>
      <c r="D39" s="52">
        <v>7</v>
      </c>
      <c r="E39" s="34"/>
      <c r="F39" s="50" t="s">
        <v>104</v>
      </c>
      <c r="G39" s="51" t="s">
        <v>491</v>
      </c>
      <c r="H39" s="52">
        <v>3</v>
      </c>
      <c r="I39" s="34"/>
      <c r="J39" s="50" t="s">
        <v>104</v>
      </c>
      <c r="K39" s="51" t="s">
        <v>432</v>
      </c>
      <c r="L39" s="52">
        <v>3</v>
      </c>
      <c r="M39" s="34"/>
      <c r="N39" s="50" t="s">
        <v>104</v>
      </c>
      <c r="O39" s="51" t="s">
        <v>474</v>
      </c>
      <c r="P39" s="52">
        <v>3</v>
      </c>
      <c r="Q39" s="34"/>
    </row>
    <row r="40" spans="2:18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493</v>
      </c>
      <c r="H40" s="52">
        <v>6</v>
      </c>
      <c r="I40" s="34"/>
      <c r="J40" s="50" t="s">
        <v>105</v>
      </c>
      <c r="K40" s="51" t="s">
        <v>435</v>
      </c>
      <c r="L40" s="52">
        <v>6</v>
      </c>
      <c r="M40" s="34"/>
      <c r="N40" s="50" t="s">
        <v>105</v>
      </c>
      <c r="O40" s="51" t="s">
        <v>1074</v>
      </c>
      <c r="P40" s="52">
        <v>0</v>
      </c>
      <c r="Q40" s="34"/>
      <c r="R40" s="21"/>
    </row>
    <row r="41" spans="2:18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438</v>
      </c>
      <c r="L41" s="52">
        <v>6</v>
      </c>
      <c r="M41" s="34"/>
      <c r="N41" s="50" t="s">
        <v>105</v>
      </c>
      <c r="O41" s="51" t="s">
        <v>508</v>
      </c>
      <c r="P41" s="52">
        <v>6</v>
      </c>
      <c r="Q41" s="34"/>
      <c r="R41" s="21"/>
    </row>
    <row r="42" spans="2:18" ht="12.95" customHeight="1">
      <c r="B42" s="50" t="s">
        <v>106</v>
      </c>
      <c r="C42" s="51" t="s">
        <v>581</v>
      </c>
      <c r="D42" s="52">
        <v>18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440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Q42" s="34"/>
      <c r="R42" s="21"/>
    </row>
    <row r="43" spans="2:18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893</v>
      </c>
      <c r="P43" s="52">
        <v>0</v>
      </c>
      <c r="Q43" s="34"/>
      <c r="R43" s="22"/>
    </row>
    <row r="44" spans="2:18" ht="12.95" customHeight="1">
      <c r="B44" s="50" t="s">
        <v>106</v>
      </c>
      <c r="C44" s="51" t="s">
        <v>583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512</v>
      </c>
      <c r="P44" s="52">
        <v>0</v>
      </c>
      <c r="Q44" s="34"/>
      <c r="R44" s="22"/>
    </row>
    <row r="45" spans="2:18" ht="12.95" customHeight="1">
      <c r="B45" s="50" t="s">
        <v>107</v>
      </c>
      <c r="C45" s="51" t="s">
        <v>592</v>
      </c>
      <c r="D45" s="52">
        <v>12</v>
      </c>
      <c r="E45" s="34"/>
      <c r="F45" s="50" t="s">
        <v>107</v>
      </c>
      <c r="G45" s="51" t="s">
        <v>500</v>
      </c>
      <c r="H45" s="52">
        <v>10</v>
      </c>
      <c r="I45" s="34"/>
      <c r="J45" s="50" t="s">
        <v>107</v>
      </c>
      <c r="K45" s="340" t="s">
        <v>445</v>
      </c>
      <c r="L45" s="52">
        <v>17</v>
      </c>
      <c r="M45" s="34"/>
      <c r="N45" s="50" t="s">
        <v>107</v>
      </c>
      <c r="O45" s="51" t="s">
        <v>514</v>
      </c>
      <c r="P45" s="52">
        <v>5</v>
      </c>
      <c r="Q45" s="34"/>
      <c r="R45" s="22"/>
    </row>
    <row r="46" spans="2:18" ht="12.95" customHeight="1">
      <c r="B46" s="50" t="s">
        <v>108</v>
      </c>
      <c r="C46" s="51" t="s">
        <v>1140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2</v>
      </c>
      <c r="M46" s="34"/>
      <c r="N46" s="50" t="s">
        <v>108</v>
      </c>
      <c r="O46" s="51" t="s">
        <v>516</v>
      </c>
      <c r="P46" s="52">
        <v>0</v>
      </c>
      <c r="Q46" s="34"/>
      <c r="R46" s="21"/>
    </row>
    <row r="47" spans="2:18" ht="12.95" customHeight="1">
      <c r="B47" s="50"/>
      <c r="C47" s="53" t="s">
        <v>28</v>
      </c>
      <c r="D47" s="54">
        <f>SUM(D39:D46)</f>
        <v>37</v>
      </c>
      <c r="E47" s="34"/>
      <c r="F47" s="50"/>
      <c r="G47" s="53" t="s">
        <v>28</v>
      </c>
      <c r="H47" s="54">
        <f>SUM(H39:H46)</f>
        <v>19</v>
      </c>
      <c r="I47" s="34"/>
      <c r="J47" s="50"/>
      <c r="K47" s="53" t="s">
        <v>28</v>
      </c>
      <c r="L47" s="54">
        <f>SUM(L39:L46)</f>
        <v>34</v>
      </c>
      <c r="M47" s="34"/>
      <c r="N47" s="50"/>
      <c r="O47" s="53" t="s">
        <v>28</v>
      </c>
      <c r="P47" s="54">
        <f>SUM(P39:P46)</f>
        <v>14</v>
      </c>
      <c r="Q47" s="34"/>
      <c r="R47" s="26"/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1:20" ht="12.95" customHeight="1">
      <c r="B49" s="522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70</v>
      </c>
      <c r="P49" s="60"/>
      <c r="Q49" s="34"/>
      <c r="R49" s="547"/>
      <c r="S49" s="547"/>
      <c r="T49" s="547"/>
    </row>
    <row r="50" spans="1:20" ht="12.95" customHeight="1">
      <c r="A50" s="42"/>
      <c r="B50" s="252"/>
      <c r="C50" s="61" t="s">
        <v>889</v>
      </c>
      <c r="D50" s="62">
        <f>H14</f>
        <v>19</v>
      </c>
      <c r="E50" s="63"/>
      <c r="F50" s="169"/>
      <c r="G50" s="61" t="s">
        <v>19</v>
      </c>
      <c r="H50" s="62">
        <f>L36</f>
        <v>10</v>
      </c>
      <c r="I50" s="63"/>
      <c r="J50" s="169"/>
      <c r="K50" s="61" t="s">
        <v>1110</v>
      </c>
      <c r="L50" s="62">
        <f>D25</f>
        <v>26</v>
      </c>
      <c r="M50" s="63"/>
      <c r="N50" s="61"/>
      <c r="O50" s="61" t="s">
        <v>192</v>
      </c>
      <c r="P50" s="65">
        <f>H47</f>
        <v>19</v>
      </c>
      <c r="Q50" s="34"/>
      <c r="R50" s="539"/>
      <c r="S50" s="539"/>
      <c r="T50" s="539"/>
    </row>
    <row r="51" spans="1:20" ht="12.95" customHeight="1">
      <c r="B51" s="248" t="s">
        <v>82</v>
      </c>
      <c r="C51" s="46" t="s">
        <v>57</v>
      </c>
      <c r="D51" s="66">
        <f>D47</f>
        <v>37</v>
      </c>
      <c r="E51" s="66"/>
      <c r="F51" s="74" t="s">
        <v>31</v>
      </c>
      <c r="G51" s="46" t="s">
        <v>768</v>
      </c>
      <c r="H51" s="66">
        <f>D14</f>
        <v>34</v>
      </c>
      <c r="I51" s="34"/>
      <c r="J51" s="431" t="s">
        <v>82</v>
      </c>
      <c r="K51" s="46" t="s">
        <v>26</v>
      </c>
      <c r="L51" s="66">
        <f>P14</f>
        <v>45</v>
      </c>
      <c r="M51" s="34"/>
      <c r="N51" s="74" t="s">
        <v>31</v>
      </c>
      <c r="O51" s="46" t="s">
        <v>1137</v>
      </c>
      <c r="P51" s="69">
        <f>D36</f>
        <v>26</v>
      </c>
      <c r="Q51" s="34"/>
      <c r="R51" s="539"/>
      <c r="S51" s="539"/>
      <c r="T51" s="539"/>
    </row>
    <row r="52" spans="1:20" ht="12.95" customHeight="1">
      <c r="B52" s="249"/>
      <c r="E52" s="34"/>
      <c r="F52" s="167"/>
      <c r="I52" s="34"/>
      <c r="J52" s="34"/>
      <c r="M52" s="34"/>
      <c r="N52" s="34"/>
      <c r="P52" s="170"/>
      <c r="Q52" s="34"/>
      <c r="R52" s="539"/>
      <c r="S52" s="539"/>
      <c r="T52" s="539"/>
    </row>
    <row r="53" spans="1:20" ht="12.95" customHeight="1">
      <c r="B53" s="248"/>
      <c r="C53" s="46" t="s">
        <v>25</v>
      </c>
      <c r="D53" s="66">
        <f>L25</f>
        <v>13</v>
      </c>
      <c r="E53" s="34"/>
      <c r="F53" s="168" t="s">
        <v>82</v>
      </c>
      <c r="G53" s="46" t="s">
        <v>972</v>
      </c>
      <c r="H53" s="66">
        <f>H25</f>
        <v>26</v>
      </c>
      <c r="I53" s="34"/>
      <c r="J53" s="74"/>
      <c r="K53" s="46" t="s">
        <v>113</v>
      </c>
      <c r="L53" s="66">
        <f>P25</f>
        <v>9</v>
      </c>
      <c r="M53" s="34"/>
      <c r="N53" s="168"/>
      <c r="O53" s="46" t="s">
        <v>153</v>
      </c>
      <c r="P53" s="69">
        <f>P47</f>
        <v>14</v>
      </c>
      <c r="Q53" s="34"/>
      <c r="R53" s="539"/>
      <c r="S53" s="539"/>
      <c r="T53" s="539"/>
    </row>
    <row r="54" spans="1:20" ht="12.95" customHeight="1">
      <c r="B54" s="255" t="s">
        <v>31</v>
      </c>
      <c r="C54" s="75" t="s">
        <v>1138</v>
      </c>
      <c r="D54" s="76">
        <f>P36</f>
        <v>21</v>
      </c>
      <c r="E54" s="75"/>
      <c r="F54" s="104"/>
      <c r="G54" s="75" t="s">
        <v>154</v>
      </c>
      <c r="H54" s="76">
        <f>L47</f>
        <v>34</v>
      </c>
      <c r="I54" s="155"/>
      <c r="J54" s="104" t="s">
        <v>31</v>
      </c>
      <c r="K54" s="75" t="s">
        <v>655</v>
      </c>
      <c r="L54" s="76">
        <f>L14</f>
        <v>32</v>
      </c>
      <c r="M54" s="155"/>
      <c r="N54" s="104" t="s">
        <v>31</v>
      </c>
      <c r="O54" s="75" t="s">
        <v>698</v>
      </c>
      <c r="P54" s="77">
        <f>H36</f>
        <v>33</v>
      </c>
      <c r="Q54" s="34"/>
      <c r="R54" s="539"/>
      <c r="S54" s="539"/>
      <c r="T54" s="539"/>
    </row>
    <row r="55" spans="1:20" ht="12.95" customHeight="1">
      <c r="B55" s="34"/>
      <c r="C55" s="34"/>
      <c r="D55" s="34"/>
      <c r="E55" s="34"/>
      <c r="M55" s="34"/>
      <c r="N55" s="122"/>
      <c r="O55" s="106"/>
      <c r="P55" s="34"/>
      <c r="Q55" s="34"/>
      <c r="R55" s="539"/>
      <c r="S55" s="539"/>
      <c r="T55" s="539"/>
    </row>
    <row r="56" spans="1:20" ht="12.95" customHeight="1">
      <c r="B56" s="528" t="s">
        <v>137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Q56" s="34"/>
      <c r="R56" s="539"/>
      <c r="S56" s="539"/>
      <c r="T56" s="539"/>
    </row>
    <row r="57" spans="1:20" ht="12.95" customHeight="1">
      <c r="B57" s="82" t="s">
        <v>26</v>
      </c>
      <c r="C57" s="83"/>
      <c r="D57" s="52">
        <f>$P$14</f>
        <v>45</v>
      </c>
      <c r="E57" s="34"/>
      <c r="F57" s="504" t="s">
        <v>1161</v>
      </c>
      <c r="G57" s="505"/>
      <c r="H57" s="505"/>
      <c r="I57" s="505"/>
      <c r="J57" s="505"/>
      <c r="K57" s="505"/>
      <c r="L57" s="506"/>
      <c r="M57" s="34"/>
      <c r="N57" s="449" t="s">
        <v>159</v>
      </c>
      <c r="O57" s="61"/>
      <c r="P57" s="310"/>
      <c r="Q57" s="34"/>
      <c r="R57" s="539"/>
      <c r="S57" s="539"/>
      <c r="T57" s="539"/>
    </row>
    <row r="58" spans="1:20" ht="12.95" customHeight="1">
      <c r="B58" s="82" t="s">
        <v>57</v>
      </c>
      <c r="C58" s="83"/>
      <c r="D58" s="52">
        <f>$D$47</f>
        <v>37</v>
      </c>
      <c r="E58" s="34"/>
      <c r="F58" s="504" t="s">
        <v>1164</v>
      </c>
      <c r="G58" s="505"/>
      <c r="H58" s="505"/>
      <c r="I58" s="505"/>
      <c r="J58" s="505"/>
      <c r="K58" s="505"/>
      <c r="L58" s="506"/>
      <c r="M58" s="34"/>
      <c r="N58" s="448" t="s">
        <v>1150</v>
      </c>
      <c r="O58" s="155"/>
      <c r="P58" s="441">
        <f>MAX(D6:D12,H6:H12,L6:L12,P6:P12,D17:D23,H17:H23,L17:L23,P17:P23,D28:D34,H28:H34,L28:L34,P28:P34,D39:D45,H39:H45,L39:L45,P39:P45)</f>
        <v>18</v>
      </c>
      <c r="Q58" s="34"/>
    </row>
    <row r="59" spans="1:20" ht="12.95" customHeight="1">
      <c r="B59" s="82" t="s">
        <v>154</v>
      </c>
      <c r="C59" s="83"/>
      <c r="D59" s="52">
        <f>$L$47</f>
        <v>34</v>
      </c>
      <c r="E59" s="34"/>
      <c r="F59" s="504" t="s">
        <v>1162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  <c r="Q59" s="34"/>
    </row>
    <row r="60" spans="1:20" ht="12.95" customHeight="1">
      <c r="B60" s="82" t="s">
        <v>109</v>
      </c>
      <c r="C60" s="83"/>
      <c r="D60" s="52">
        <f>$D$14</f>
        <v>34</v>
      </c>
      <c r="E60" s="34"/>
      <c r="F60" s="504" t="s">
        <v>1165</v>
      </c>
      <c r="G60" s="505"/>
      <c r="H60" s="505"/>
      <c r="I60" s="505"/>
      <c r="J60" s="505"/>
      <c r="K60" s="505"/>
      <c r="L60" s="506"/>
      <c r="M60" s="34"/>
      <c r="N60" s="70" t="s">
        <v>26</v>
      </c>
      <c r="O60" s="46"/>
      <c r="P60" s="72">
        <f>MAX(D14,H14,L14,P14,D25,H25,L25,P25,D36,H36,L36,P36,D47,H47,L47,P47)</f>
        <v>45</v>
      </c>
      <c r="Q60" s="34"/>
    </row>
    <row r="61" spans="1:20" ht="12.95" customHeight="1">
      <c r="B61" s="82" t="s">
        <v>24</v>
      </c>
      <c r="C61" s="83"/>
      <c r="D61" s="52">
        <f>$H$36</f>
        <v>33</v>
      </c>
      <c r="E61" s="34"/>
      <c r="F61" s="504" t="s">
        <v>1163</v>
      </c>
      <c r="G61" s="505"/>
      <c r="H61" s="505"/>
      <c r="I61" s="505"/>
      <c r="J61" s="505"/>
      <c r="K61" s="505"/>
      <c r="L61" s="506"/>
      <c r="M61" s="34"/>
      <c r="N61" s="449" t="s">
        <v>161</v>
      </c>
      <c r="O61" s="63"/>
      <c r="P61" s="310"/>
      <c r="Q61" s="34"/>
    </row>
    <row r="62" spans="1:20" ht="12.95" customHeight="1">
      <c r="B62" s="82" t="s">
        <v>20</v>
      </c>
      <c r="C62" s="83"/>
      <c r="D62" s="52">
        <f>$L$14</f>
        <v>32</v>
      </c>
      <c r="E62" s="34"/>
      <c r="F62" s="504" t="s">
        <v>1176</v>
      </c>
      <c r="G62" s="505"/>
      <c r="H62" s="505"/>
      <c r="I62" s="505"/>
      <c r="J62" s="505"/>
      <c r="K62" s="505"/>
      <c r="L62" s="506"/>
      <c r="M62" s="34"/>
      <c r="N62" s="448" t="s">
        <v>113</v>
      </c>
      <c r="O62" s="75"/>
      <c r="P62" s="441">
        <f>MIN(D14,H14,L14,P14,D25,H25,L25,P25,D36,H36,L36,P36,D47,H47,L47,P47)</f>
        <v>9</v>
      </c>
      <c r="Q62" s="34"/>
    </row>
    <row r="63" spans="1:20" ht="12.95" customHeight="1">
      <c r="B63" s="82" t="s">
        <v>155</v>
      </c>
      <c r="C63" s="83"/>
      <c r="D63" s="52">
        <f>$H$25</f>
        <v>26</v>
      </c>
      <c r="E63" s="34"/>
      <c r="F63" s="504" t="s">
        <v>1166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  <c r="Q63" s="34"/>
    </row>
    <row r="64" spans="1:20" ht="12.95" customHeight="1">
      <c r="B64" s="82" t="s">
        <v>21</v>
      </c>
      <c r="C64" s="83"/>
      <c r="D64" s="52">
        <f>$D$25</f>
        <v>26</v>
      </c>
      <c r="E64" s="34"/>
      <c r="F64" s="504" t="s">
        <v>1167</v>
      </c>
      <c r="G64" s="505"/>
      <c r="H64" s="505"/>
      <c r="I64" s="505"/>
      <c r="J64" s="505"/>
      <c r="K64" s="505"/>
      <c r="L64" s="506"/>
      <c r="M64" s="34"/>
      <c r="N64" s="512" t="s">
        <v>83</v>
      </c>
      <c r="O64" s="513"/>
      <c r="P64" s="85">
        <v>15</v>
      </c>
      <c r="Q64" s="34"/>
    </row>
    <row r="65" spans="2:20" ht="12.95" customHeight="1">
      <c r="B65" s="82" t="s">
        <v>152</v>
      </c>
      <c r="C65" s="83"/>
      <c r="D65" s="52">
        <f>$D$36</f>
        <v>26</v>
      </c>
      <c r="E65" s="34"/>
      <c r="F65" s="504" t="s">
        <v>1170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  <c r="Q65" s="34"/>
    </row>
    <row r="66" spans="2:20" ht="12.95" customHeight="1">
      <c r="B66" s="82" t="s">
        <v>83</v>
      </c>
      <c r="C66" s="83"/>
      <c r="D66" s="52">
        <f>$P$36</f>
        <v>21</v>
      </c>
      <c r="E66" s="34"/>
      <c r="F66" s="504" t="s">
        <v>1168</v>
      </c>
      <c r="G66" s="505"/>
      <c r="H66" s="505"/>
      <c r="I66" s="505"/>
      <c r="J66" s="505"/>
      <c r="K66" s="505"/>
      <c r="L66" s="506"/>
      <c r="M66" s="34"/>
      <c r="N66" s="274" t="s">
        <v>138</v>
      </c>
      <c r="O66" s="275"/>
      <c r="P66" s="279"/>
      <c r="Q66" s="277"/>
    </row>
    <row r="67" spans="2:20" ht="12.95" customHeight="1">
      <c r="B67" s="82" t="s">
        <v>148</v>
      </c>
      <c r="C67" s="83"/>
      <c r="D67" s="52">
        <f>$H$14</f>
        <v>19</v>
      </c>
      <c r="E67" s="34"/>
      <c r="F67" s="504" t="s">
        <v>1169</v>
      </c>
      <c r="G67" s="505"/>
      <c r="H67" s="505"/>
      <c r="I67" s="505"/>
      <c r="J67" s="505"/>
      <c r="K67" s="505"/>
      <c r="L67" s="506"/>
      <c r="M67" s="34"/>
      <c r="N67" s="501" t="s">
        <v>1142</v>
      </c>
      <c r="O67" s="501"/>
      <c r="P67" s="501"/>
      <c r="Q67" s="278"/>
      <c r="R67" s="173"/>
      <c r="S67" s="176"/>
      <c r="T67" s="172"/>
    </row>
    <row r="68" spans="2:20" ht="12.95" customHeight="1">
      <c r="B68" s="82" t="s">
        <v>192</v>
      </c>
      <c r="C68" s="83"/>
      <c r="D68" s="52">
        <f>$H$47</f>
        <v>19</v>
      </c>
      <c r="E68" s="34"/>
      <c r="F68" s="504" t="s">
        <v>1171</v>
      </c>
      <c r="G68" s="505"/>
      <c r="H68" s="505"/>
      <c r="I68" s="505"/>
      <c r="J68" s="505"/>
      <c r="K68" s="505"/>
      <c r="L68" s="506"/>
      <c r="M68" s="34"/>
      <c r="N68" s="501" t="s">
        <v>1143</v>
      </c>
      <c r="O68" s="501"/>
      <c r="P68" s="501"/>
      <c r="Q68" s="278"/>
      <c r="R68" s="172"/>
      <c r="S68" s="176"/>
      <c r="T68" s="172"/>
    </row>
    <row r="69" spans="2:20" ht="12.95" customHeight="1">
      <c r="B69" s="82" t="s">
        <v>153</v>
      </c>
      <c r="C69" s="83"/>
      <c r="D69" s="52">
        <f>$P$47</f>
        <v>14</v>
      </c>
      <c r="E69" s="34"/>
      <c r="F69" s="518" t="s">
        <v>1172</v>
      </c>
      <c r="G69" s="505"/>
      <c r="H69" s="505"/>
      <c r="I69" s="505"/>
      <c r="J69" s="505"/>
      <c r="K69" s="505"/>
      <c r="L69" s="506"/>
      <c r="M69" s="34"/>
      <c r="N69" s="501" t="s">
        <v>1144</v>
      </c>
      <c r="O69" s="501"/>
      <c r="P69" s="501"/>
      <c r="Q69" s="278"/>
      <c r="R69" s="173"/>
      <c r="S69" s="176"/>
      <c r="T69" s="173"/>
    </row>
    <row r="70" spans="2:20" ht="12.95" customHeight="1">
      <c r="B70" s="82" t="s">
        <v>25</v>
      </c>
      <c r="C70" s="83"/>
      <c r="D70" s="52">
        <f>$L$25</f>
        <v>13</v>
      </c>
      <c r="E70" s="34"/>
      <c r="F70" s="504" t="s">
        <v>1173</v>
      </c>
      <c r="G70" s="505"/>
      <c r="H70" s="505"/>
      <c r="I70" s="505"/>
      <c r="J70" s="505"/>
      <c r="K70" s="505"/>
      <c r="L70" s="506"/>
      <c r="M70" s="34"/>
      <c r="N70" s="501" t="s">
        <v>1145</v>
      </c>
      <c r="O70" s="501"/>
      <c r="P70" s="501"/>
      <c r="Q70" s="278"/>
      <c r="R70" s="173"/>
      <c r="S70" s="176"/>
      <c r="T70" s="172"/>
    </row>
    <row r="71" spans="2:20" ht="12.95" customHeight="1">
      <c r="B71" s="82" t="s">
        <v>19</v>
      </c>
      <c r="C71" s="83"/>
      <c r="D71" s="52">
        <f>$L$36</f>
        <v>10</v>
      </c>
      <c r="E71" s="34"/>
      <c r="F71" s="504" t="s">
        <v>1174</v>
      </c>
      <c r="G71" s="505"/>
      <c r="H71" s="505"/>
      <c r="I71" s="505"/>
      <c r="J71" s="505"/>
      <c r="K71" s="505"/>
      <c r="L71" s="506"/>
      <c r="M71" s="34"/>
      <c r="N71" s="501" t="s">
        <v>1146</v>
      </c>
      <c r="O71" s="501"/>
      <c r="P71" s="501"/>
      <c r="Q71" s="278"/>
      <c r="R71" s="173"/>
      <c r="S71" s="176"/>
      <c r="T71" s="173"/>
    </row>
    <row r="72" spans="2:20" ht="12.95" customHeight="1">
      <c r="B72" s="82" t="s">
        <v>113</v>
      </c>
      <c r="C72" s="83"/>
      <c r="D72" s="52">
        <f>$P$25</f>
        <v>9</v>
      </c>
      <c r="E72" s="34"/>
      <c r="F72" s="504" t="s">
        <v>1175</v>
      </c>
      <c r="G72" s="505"/>
      <c r="H72" s="505"/>
      <c r="I72" s="505"/>
      <c r="J72" s="505"/>
      <c r="K72" s="505"/>
      <c r="L72" s="506"/>
      <c r="M72" s="34"/>
      <c r="N72" s="501" t="s">
        <v>1148</v>
      </c>
      <c r="O72" s="501"/>
      <c r="P72" s="501"/>
      <c r="Q72" s="278"/>
      <c r="R72" s="172"/>
      <c r="S72" s="176"/>
      <c r="T72" s="172"/>
    </row>
    <row r="73" spans="2:20" ht="12.95" customHeight="1">
      <c r="B73" s="34"/>
      <c r="C73" s="34"/>
      <c r="D73" s="34"/>
      <c r="E73" s="34"/>
      <c r="M73" s="34"/>
      <c r="N73" s="501" t="s">
        <v>1147</v>
      </c>
      <c r="O73" s="501"/>
      <c r="P73" s="501"/>
      <c r="Q73" s="278"/>
      <c r="R73" s="172"/>
      <c r="S73" s="176"/>
      <c r="T73" s="172"/>
    </row>
    <row r="74" spans="2:20" ht="12.95" customHeight="1">
      <c r="B74" s="514" t="s">
        <v>112</v>
      </c>
      <c r="C74" s="515"/>
      <c r="D74" s="516"/>
      <c r="E74" s="34"/>
      <c r="F74" s="331" t="s">
        <v>82</v>
      </c>
      <c r="G74" s="556" t="s">
        <v>59</v>
      </c>
      <c r="H74" s="557"/>
      <c r="I74" s="225">
        <v>3</v>
      </c>
      <c r="J74" s="225">
        <f>'wk13'!J74+I74</f>
        <v>53</v>
      </c>
      <c r="K74" s="536" t="s">
        <v>1153</v>
      </c>
      <c r="L74" s="536"/>
      <c r="M74" s="34"/>
      <c r="N74" s="501" t="s">
        <v>1149</v>
      </c>
      <c r="O74" s="501"/>
      <c r="P74" s="501"/>
      <c r="Q74" s="278"/>
      <c r="R74" s="173"/>
      <c r="S74" s="176"/>
      <c r="T74" s="173"/>
    </row>
    <row r="75" spans="2:20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'wk13'!J75+I75</f>
        <v>57</v>
      </c>
      <c r="K75" s="536" t="s">
        <v>1152</v>
      </c>
      <c r="L75" s="536"/>
      <c r="M75" s="34"/>
      <c r="N75" s="558" t="s">
        <v>177</v>
      </c>
      <c r="O75" s="559"/>
      <c r="P75" s="560"/>
      <c r="Q75" s="277"/>
    </row>
    <row r="76" spans="2:2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R55:T55"/>
    <mergeCell ref="R56:T56"/>
    <mergeCell ref="R57:T57"/>
    <mergeCell ref="B56:C56"/>
    <mergeCell ref="R50:T50"/>
    <mergeCell ref="R51:T51"/>
    <mergeCell ref="R52:T52"/>
    <mergeCell ref="R53:T53"/>
    <mergeCell ref="R54:T54"/>
    <mergeCell ref="B75:C75"/>
    <mergeCell ref="N64:O64"/>
    <mergeCell ref="N75:P75"/>
    <mergeCell ref="N74:P74"/>
    <mergeCell ref="N73:P73"/>
    <mergeCell ref="N67:P67"/>
    <mergeCell ref="N68:P68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0:L60"/>
    <mergeCell ref="F63:L63"/>
    <mergeCell ref="F61:L61"/>
    <mergeCell ref="B1:C1"/>
    <mergeCell ref="J38:K38"/>
    <mergeCell ref="B49:N49"/>
    <mergeCell ref="B16:C16"/>
    <mergeCell ref="B27:C27"/>
    <mergeCell ref="N38:O38"/>
    <mergeCell ref="J27:K27"/>
    <mergeCell ref="F38:G38"/>
    <mergeCell ref="F5:G5"/>
    <mergeCell ref="N27:O27"/>
    <mergeCell ref="J16:K16"/>
    <mergeCell ref="F16:G16"/>
    <mergeCell ref="F27:G27"/>
    <mergeCell ref="J5:K5"/>
    <mergeCell ref="B38:C38"/>
    <mergeCell ref="B5:C5"/>
    <mergeCell ref="R49:T49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2:L62"/>
    <mergeCell ref="F64:L64"/>
    <mergeCell ref="F57:L57"/>
    <mergeCell ref="F58:L58"/>
    <mergeCell ref="F59:L59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115"/>
  <sheetViews>
    <sheetView view="pageBreakPreview" topLeftCell="A20" zoomScale="180" zoomScaleNormal="100" zoomScaleSheetLayoutView="180" workbookViewId="0">
      <selection activeCell="K35" sqref="K28:K35"/>
    </sheetView>
  </sheetViews>
  <sheetFormatPr defaultRowHeight="12.75"/>
  <cols>
    <col min="1" max="2" width="3.7109375" customWidth="1"/>
    <col min="3" max="3" width="15.7109375" customWidth="1"/>
    <col min="4" max="4" width="4.5703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5.85546875" customWidth="1"/>
  </cols>
  <sheetData>
    <row r="1" spans="2:17" ht="12.95" customHeight="1">
      <c r="B1" s="530">
        <v>2022</v>
      </c>
      <c r="C1" s="530"/>
      <c r="D1" s="46"/>
      <c r="E1" s="34"/>
      <c r="F1" s="531" t="s">
        <v>1182</v>
      </c>
      <c r="G1" s="531"/>
      <c r="H1" s="531"/>
      <c r="I1" s="531"/>
      <c r="J1" s="531"/>
      <c r="K1" s="531"/>
      <c r="L1" s="531"/>
      <c r="M1" s="34"/>
      <c r="N1" s="34"/>
      <c r="O1" s="34"/>
      <c r="P1" s="34"/>
      <c r="Q1" s="34"/>
    </row>
    <row r="2" spans="2:17" ht="12.95" customHeight="1">
      <c r="B2" s="46" t="s">
        <v>69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  <c r="Q2" s="34"/>
    </row>
    <row r="3" spans="2:17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2.95" customHeight="1">
      <c r="B4" s="34"/>
      <c r="C4" s="34"/>
      <c r="D4" s="34"/>
      <c r="E4" s="34"/>
      <c r="F4" s="34"/>
      <c r="G4" s="34"/>
      <c r="H4" s="34"/>
      <c r="I4" s="34"/>
      <c r="J4" s="34"/>
      <c r="K4" s="78"/>
      <c r="L4" s="34"/>
      <c r="M4" s="34"/>
      <c r="N4" s="34"/>
      <c r="O4" s="34"/>
      <c r="P4" s="34"/>
      <c r="Q4" s="34"/>
    </row>
    <row r="5" spans="2:17" ht="12.95" customHeight="1">
      <c r="B5" s="519" t="str">
        <f>'Team Totals'!$A$18</f>
        <v>Blitz</v>
      </c>
      <c r="C5" s="520"/>
      <c r="D5" s="430" t="s">
        <v>591</v>
      </c>
      <c r="E5" s="34"/>
      <c r="F5" s="519" t="str">
        <f>'Team Totals'!$A$11</f>
        <v>Armadillos</v>
      </c>
      <c r="G5" s="520"/>
      <c r="H5" s="430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Q5" s="227"/>
    </row>
    <row r="6" spans="2:17" ht="12.95" customHeight="1">
      <c r="B6" s="50" t="s">
        <v>104</v>
      </c>
      <c r="C6" s="51" t="s">
        <v>532</v>
      </c>
      <c r="D6" s="52">
        <v>3</v>
      </c>
      <c r="E6" s="34"/>
      <c r="F6" s="50" t="s">
        <v>104</v>
      </c>
      <c r="G6" s="51" t="s">
        <v>419</v>
      </c>
      <c r="H6" s="52">
        <v>3</v>
      </c>
      <c r="I6" s="34"/>
      <c r="J6" s="50" t="s">
        <v>104</v>
      </c>
      <c r="K6" s="51" t="s">
        <v>447</v>
      </c>
      <c r="L6" s="52">
        <v>20</v>
      </c>
      <c r="M6" s="34"/>
      <c r="N6" s="50" t="s">
        <v>104</v>
      </c>
      <c r="O6" s="51" t="s">
        <v>379</v>
      </c>
      <c r="P6" s="52">
        <v>16</v>
      </c>
      <c r="Q6" s="227"/>
    </row>
    <row r="7" spans="2:17" ht="12.95" customHeight="1">
      <c r="B7" s="50" t="s">
        <v>105</v>
      </c>
      <c r="C7" s="51" t="s">
        <v>905</v>
      </c>
      <c r="D7" s="52">
        <v>6</v>
      </c>
      <c r="E7" s="34"/>
      <c r="F7" s="50" t="s">
        <v>105</v>
      </c>
      <c r="G7" s="51" t="s">
        <v>420</v>
      </c>
      <c r="H7" s="52">
        <v>6</v>
      </c>
      <c r="I7" s="34"/>
      <c r="J7" s="50" t="s">
        <v>105</v>
      </c>
      <c r="K7" s="51" t="s">
        <v>450</v>
      </c>
      <c r="L7" s="52">
        <v>3</v>
      </c>
      <c r="M7" s="34"/>
      <c r="N7" s="50" t="s">
        <v>105</v>
      </c>
      <c r="O7" s="51" t="s">
        <v>380</v>
      </c>
      <c r="P7" s="52">
        <v>6</v>
      </c>
      <c r="Q7" s="227"/>
    </row>
    <row r="8" spans="2:17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421</v>
      </c>
      <c r="H8" s="52">
        <v>9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0</v>
      </c>
      <c r="Q8" s="227"/>
    </row>
    <row r="9" spans="2:17" ht="12.95" customHeight="1">
      <c r="B9" s="50" t="s">
        <v>106</v>
      </c>
      <c r="C9" s="51" t="s">
        <v>537</v>
      </c>
      <c r="D9" s="52">
        <v>3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384</v>
      </c>
      <c r="P9" s="52">
        <v>0</v>
      </c>
      <c r="Q9" s="227"/>
    </row>
    <row r="10" spans="2:17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423</v>
      </c>
      <c r="H10" s="52">
        <v>3</v>
      </c>
      <c r="I10" s="34"/>
      <c r="J10" s="50" t="s">
        <v>106</v>
      </c>
      <c r="K10" s="51" t="s">
        <v>394</v>
      </c>
      <c r="L10" s="52">
        <v>0</v>
      </c>
      <c r="M10" s="34"/>
      <c r="N10" s="50" t="s">
        <v>106</v>
      </c>
      <c r="O10" s="51" t="s">
        <v>593</v>
      </c>
      <c r="P10" s="52">
        <v>0</v>
      </c>
      <c r="Q10" s="227"/>
    </row>
    <row r="11" spans="2:17" ht="12.95" customHeight="1">
      <c r="B11" s="50" t="s">
        <v>106</v>
      </c>
      <c r="C11" s="51" t="s">
        <v>539</v>
      </c>
      <c r="D11" s="52">
        <v>0</v>
      </c>
      <c r="E11" s="34"/>
      <c r="F11" s="50" t="s">
        <v>106</v>
      </c>
      <c r="G11" s="51" t="s">
        <v>1043</v>
      </c>
      <c r="H11" s="52">
        <v>3</v>
      </c>
      <c r="I11" s="34"/>
      <c r="J11" s="50" t="s">
        <v>106</v>
      </c>
      <c r="K11" s="51" t="s">
        <v>458</v>
      </c>
      <c r="L11" s="52">
        <v>3</v>
      </c>
      <c r="M11" s="34"/>
      <c r="N11" s="50" t="s">
        <v>106</v>
      </c>
      <c r="O11" s="51" t="s">
        <v>385</v>
      </c>
      <c r="P11" s="52">
        <v>3</v>
      </c>
      <c r="Q11" s="227"/>
    </row>
    <row r="12" spans="2:17" ht="12.95" customHeight="1">
      <c r="B12" s="50" t="s">
        <v>107</v>
      </c>
      <c r="C12" s="34" t="s">
        <v>542</v>
      </c>
      <c r="D12" s="52">
        <v>9</v>
      </c>
      <c r="E12" s="34"/>
      <c r="F12" s="50" t="s">
        <v>107</v>
      </c>
      <c r="G12" s="51" t="s">
        <v>429</v>
      </c>
      <c r="H12" s="52">
        <v>9</v>
      </c>
      <c r="I12" s="34"/>
      <c r="J12" s="50" t="s">
        <v>107</v>
      </c>
      <c r="K12" s="51" t="s">
        <v>455</v>
      </c>
      <c r="L12" s="52">
        <v>9</v>
      </c>
      <c r="M12" s="34"/>
      <c r="N12" s="50" t="s">
        <v>107</v>
      </c>
      <c r="O12" s="51" t="s">
        <v>387</v>
      </c>
      <c r="P12" s="52">
        <v>13</v>
      </c>
      <c r="Q12" s="227"/>
    </row>
    <row r="13" spans="2:17" ht="12.95" customHeight="1">
      <c r="B13" s="50" t="s">
        <v>108</v>
      </c>
      <c r="C13" s="51" t="s">
        <v>595</v>
      </c>
      <c r="D13" s="52">
        <v>6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389</v>
      </c>
      <c r="P13" s="52">
        <v>0</v>
      </c>
      <c r="Q13" s="227"/>
    </row>
    <row r="14" spans="2:17" ht="12.95" customHeight="1">
      <c r="B14" s="50"/>
      <c r="C14" s="53" t="s">
        <v>28</v>
      </c>
      <c r="D14" s="54">
        <f>SUM(D6:D13)</f>
        <v>27</v>
      </c>
      <c r="E14" s="34"/>
      <c r="F14" s="50"/>
      <c r="G14" s="55" t="s">
        <v>28</v>
      </c>
      <c r="H14" s="54">
        <f>SUM(H6:H13)</f>
        <v>33</v>
      </c>
      <c r="I14" s="34"/>
      <c r="J14" s="50"/>
      <c r="K14" s="53" t="s">
        <v>28</v>
      </c>
      <c r="L14" s="54">
        <f>SUM(L6:L13)</f>
        <v>41</v>
      </c>
      <c r="M14" s="34"/>
      <c r="N14" s="50"/>
      <c r="O14" s="53" t="s">
        <v>28</v>
      </c>
      <c r="P14" s="54">
        <f>SUM(P6:P13)</f>
        <v>38</v>
      </c>
      <c r="Q14" s="227"/>
    </row>
    <row r="15" spans="2:17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Q15" s="34"/>
    </row>
    <row r="16" spans="2:17" ht="12.95" customHeight="1">
      <c r="B16" s="519" t="str">
        <f>'Team Totals'!$A$19</f>
        <v>Dogs</v>
      </c>
      <c r="C16" s="520"/>
      <c r="D16" s="430" t="s">
        <v>591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276" t="s">
        <v>973</v>
      </c>
      <c r="M16" s="34"/>
      <c r="N16" s="519" t="str">
        <f>'Team Totals'!$A$5</f>
        <v>Grenadiers</v>
      </c>
      <c r="O16" s="520"/>
      <c r="P16" s="430" t="s">
        <v>591</v>
      </c>
      <c r="Q16" s="34"/>
    </row>
    <row r="17" spans="2:17" ht="12.95" customHeight="1">
      <c r="B17" s="50" t="s">
        <v>104</v>
      </c>
      <c r="C17" s="51" t="s">
        <v>545</v>
      </c>
      <c r="D17" s="52">
        <v>13</v>
      </c>
      <c r="E17" s="34"/>
      <c r="F17" s="50" t="s">
        <v>104</v>
      </c>
      <c r="G17" s="51" t="s">
        <v>475</v>
      </c>
      <c r="H17" s="52">
        <v>3</v>
      </c>
      <c r="I17" s="34"/>
      <c r="J17" s="50" t="s">
        <v>104</v>
      </c>
      <c r="K17" s="51" t="s">
        <v>461</v>
      </c>
      <c r="L17" s="52">
        <v>0</v>
      </c>
      <c r="M17" s="34"/>
      <c r="N17" s="50" t="s">
        <v>104</v>
      </c>
      <c r="O17" s="51" t="s">
        <v>851</v>
      </c>
      <c r="P17" s="52">
        <v>12</v>
      </c>
      <c r="Q17" s="34"/>
    </row>
    <row r="18" spans="2:17" ht="12.95" customHeight="1">
      <c r="B18" s="50" t="s">
        <v>105</v>
      </c>
      <c r="C18" s="51" t="s">
        <v>548</v>
      </c>
      <c r="D18" s="52">
        <v>12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0</v>
      </c>
      <c r="Q18" s="34"/>
    </row>
    <row r="19" spans="2:17" ht="12.95" customHeight="1">
      <c r="B19" s="50" t="s">
        <v>105</v>
      </c>
      <c r="C19" s="51" t="s">
        <v>549</v>
      </c>
      <c r="D19" s="52">
        <v>0</v>
      </c>
      <c r="E19" s="34"/>
      <c r="F19" s="50" t="s">
        <v>105</v>
      </c>
      <c r="G19" s="51" t="s">
        <v>477</v>
      </c>
      <c r="H19" s="52">
        <v>0</v>
      </c>
      <c r="I19" s="34"/>
      <c r="J19" s="50" t="s">
        <v>105</v>
      </c>
      <c r="K19" s="51" t="s">
        <v>463</v>
      </c>
      <c r="L19" s="52">
        <v>6</v>
      </c>
      <c r="M19" s="34"/>
      <c r="N19" s="50" t="s">
        <v>105</v>
      </c>
      <c r="O19" s="51" t="s">
        <v>885</v>
      </c>
      <c r="P19" s="52">
        <v>0</v>
      </c>
      <c r="Q19" s="34"/>
    </row>
    <row r="20" spans="2:17" ht="12.95" customHeight="1">
      <c r="B20" s="50" t="s">
        <v>106</v>
      </c>
      <c r="C20" s="51" t="s">
        <v>552</v>
      </c>
      <c r="D20" s="52">
        <v>3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6</v>
      </c>
      <c r="Q20" s="34"/>
    </row>
    <row r="21" spans="2:17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513</v>
      </c>
      <c r="H21" s="52">
        <v>6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  <c r="Q21" s="34"/>
    </row>
    <row r="22" spans="2:17" ht="12.95" customHeight="1">
      <c r="B22" s="50" t="s">
        <v>106</v>
      </c>
      <c r="C22" s="51" t="s">
        <v>554</v>
      </c>
      <c r="D22" s="52">
        <v>0</v>
      </c>
      <c r="E22" s="34"/>
      <c r="F22" s="50" t="s">
        <v>106</v>
      </c>
      <c r="G22" s="51" t="s">
        <v>483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375</v>
      </c>
      <c r="P22" s="52">
        <v>3</v>
      </c>
      <c r="Q22" s="34"/>
    </row>
    <row r="23" spans="2:17" ht="12.95" customHeight="1">
      <c r="B23" s="50" t="s">
        <v>107</v>
      </c>
      <c r="C23" s="51" t="s">
        <v>557</v>
      </c>
      <c r="D23" s="52">
        <v>6</v>
      </c>
      <c r="E23" s="34"/>
      <c r="F23" s="50" t="s">
        <v>107</v>
      </c>
      <c r="G23" s="51" t="s">
        <v>485</v>
      </c>
      <c r="H23" s="52">
        <v>8</v>
      </c>
      <c r="I23" s="34"/>
      <c r="J23" s="50" t="s">
        <v>107</v>
      </c>
      <c r="K23" s="51" t="s">
        <v>855</v>
      </c>
      <c r="L23" s="52">
        <v>8</v>
      </c>
      <c r="M23" s="34"/>
      <c r="N23" s="50" t="s">
        <v>107</v>
      </c>
      <c r="O23" s="51" t="s">
        <v>377</v>
      </c>
      <c r="P23" s="52">
        <v>10</v>
      </c>
      <c r="Q23" s="34"/>
    </row>
    <row r="24" spans="2:17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819</v>
      </c>
      <c r="P24" s="52">
        <v>0</v>
      </c>
      <c r="Q24" s="34"/>
    </row>
    <row r="25" spans="2:17" ht="12.95" customHeight="1">
      <c r="B25" s="50"/>
      <c r="C25" s="53" t="s">
        <v>28</v>
      </c>
      <c r="D25" s="54">
        <f>SUM(D17:D24)</f>
        <v>34</v>
      </c>
      <c r="E25" s="34"/>
      <c r="F25" s="50"/>
      <c r="G25" s="55" t="s">
        <v>28</v>
      </c>
      <c r="H25" s="54">
        <f>SUM(H17:H24)</f>
        <v>17</v>
      </c>
      <c r="I25" s="34"/>
      <c r="J25" s="50"/>
      <c r="K25" s="53" t="s">
        <v>28</v>
      </c>
      <c r="L25" s="54">
        <f>SUM(L17:L24)</f>
        <v>14</v>
      </c>
      <c r="M25" s="34"/>
      <c r="N25" s="50"/>
      <c r="O25" s="53" t="s">
        <v>28</v>
      </c>
      <c r="P25" s="54">
        <f>SUM(P17:P24)</f>
        <v>31</v>
      </c>
      <c r="Q25" s="34"/>
    </row>
    <row r="26" spans="2:17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Q26" s="34"/>
    </row>
    <row r="27" spans="2:17" ht="12.95" customHeight="1">
      <c r="B27" s="519" t="s">
        <v>152</v>
      </c>
      <c r="C27" s="520"/>
      <c r="D27" s="430" t="s">
        <v>591</v>
      </c>
      <c r="E27" s="34"/>
      <c r="F27" s="519" t="s">
        <v>24</v>
      </c>
      <c r="G27" s="520"/>
      <c r="H27" s="430" t="s">
        <v>591</v>
      </c>
      <c r="I27" s="34"/>
      <c r="J27" s="524" t="s">
        <v>19</v>
      </c>
      <c r="K27" s="525"/>
      <c r="L27" s="276" t="s">
        <v>973</v>
      </c>
      <c r="M27" s="34"/>
      <c r="N27" s="519" t="s">
        <v>83</v>
      </c>
      <c r="O27" s="520"/>
      <c r="P27" s="430" t="s">
        <v>591</v>
      </c>
      <c r="Q27" s="34"/>
    </row>
    <row r="28" spans="2:17" ht="12.95" customHeight="1">
      <c r="B28" s="50" t="s">
        <v>104</v>
      </c>
      <c r="C28" s="51" t="s">
        <v>560</v>
      </c>
      <c r="D28" s="52">
        <v>13</v>
      </c>
      <c r="E28" s="34"/>
      <c r="F28" s="50" t="s">
        <v>104</v>
      </c>
      <c r="G28" s="51" t="s">
        <v>390</v>
      </c>
      <c r="H28" s="52">
        <v>14</v>
      </c>
      <c r="I28" s="34"/>
      <c r="J28" s="50" t="s">
        <v>104</v>
      </c>
      <c r="K28" s="51" t="s">
        <v>517</v>
      </c>
      <c r="L28" s="52">
        <v>9</v>
      </c>
      <c r="M28" s="34"/>
      <c r="N28" s="50" t="s">
        <v>104</v>
      </c>
      <c r="O28" s="51" t="s">
        <v>403</v>
      </c>
      <c r="P28" s="52">
        <v>15</v>
      </c>
      <c r="Q28" s="34"/>
    </row>
    <row r="29" spans="2:17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393</v>
      </c>
      <c r="H29" s="52">
        <v>0</v>
      </c>
      <c r="I29" s="34"/>
      <c r="J29" s="50" t="s">
        <v>105</v>
      </c>
      <c r="K29" s="51" t="s">
        <v>610</v>
      </c>
      <c r="L29" s="52">
        <v>6</v>
      </c>
      <c r="M29" s="34"/>
      <c r="N29" s="50" t="s">
        <v>105</v>
      </c>
      <c r="O29" s="51" t="s">
        <v>405</v>
      </c>
      <c r="P29" s="52">
        <v>6</v>
      </c>
      <c r="Q29" s="34"/>
    </row>
    <row r="30" spans="2:17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394</v>
      </c>
      <c r="H30" s="52">
        <v>0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816</v>
      </c>
      <c r="P30" s="52">
        <v>6</v>
      </c>
      <c r="Q30" s="34"/>
    </row>
    <row r="31" spans="2:17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395</v>
      </c>
      <c r="H31" s="52">
        <v>0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409</v>
      </c>
      <c r="P31" s="52">
        <v>0</v>
      </c>
      <c r="Q31" s="34"/>
    </row>
    <row r="32" spans="2:17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410</v>
      </c>
      <c r="P32" s="52">
        <v>0</v>
      </c>
      <c r="Q32" s="34"/>
    </row>
    <row r="33" spans="2:17" ht="12.95" customHeight="1">
      <c r="B33" s="50" t="s">
        <v>106</v>
      </c>
      <c r="C33" s="51" t="s">
        <v>569</v>
      </c>
      <c r="D33" s="52">
        <v>0</v>
      </c>
      <c r="E33" s="34"/>
      <c r="F33" s="50" t="s">
        <v>106</v>
      </c>
      <c r="G33" s="51" t="s">
        <v>1010</v>
      </c>
      <c r="H33" s="52">
        <v>0</v>
      </c>
      <c r="I33" s="34"/>
      <c r="J33" s="50" t="s">
        <v>106</v>
      </c>
      <c r="K33" s="51" t="s">
        <v>525</v>
      </c>
      <c r="L33" s="52">
        <v>0</v>
      </c>
      <c r="M33" s="34"/>
      <c r="N33" s="50" t="s">
        <v>106</v>
      </c>
      <c r="O33" s="51" t="s">
        <v>966</v>
      </c>
      <c r="P33" s="52">
        <v>0</v>
      </c>
      <c r="Q33" s="34"/>
    </row>
    <row r="34" spans="2:17" ht="12.95" customHeight="1">
      <c r="B34" s="50" t="s">
        <v>107</v>
      </c>
      <c r="C34" s="51" t="s">
        <v>571</v>
      </c>
      <c r="D34" s="52">
        <v>9</v>
      </c>
      <c r="E34" s="34"/>
      <c r="F34" s="50" t="s">
        <v>107</v>
      </c>
      <c r="G34" s="51" t="s">
        <v>400</v>
      </c>
      <c r="H34" s="52">
        <v>13</v>
      </c>
      <c r="I34" s="34"/>
      <c r="J34" s="50" t="s">
        <v>107</v>
      </c>
      <c r="K34" s="51" t="s">
        <v>527</v>
      </c>
      <c r="L34" s="52">
        <v>5</v>
      </c>
      <c r="M34" s="34"/>
      <c r="N34" s="50" t="s">
        <v>107</v>
      </c>
      <c r="O34" s="51" t="s">
        <v>737</v>
      </c>
      <c r="P34" s="52">
        <v>21</v>
      </c>
      <c r="Q34" s="34"/>
    </row>
    <row r="35" spans="2:17" ht="12.95" customHeight="1">
      <c r="B35" s="50" t="s">
        <v>108</v>
      </c>
      <c r="C35" s="51" t="s">
        <v>1107</v>
      </c>
      <c r="D35" s="52">
        <v>6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  <c r="Q35" s="34"/>
    </row>
    <row r="36" spans="2:17" ht="12.95" customHeight="1">
      <c r="B36" s="50"/>
      <c r="C36" s="53" t="s">
        <v>28</v>
      </c>
      <c r="D36" s="54">
        <f>SUM(D28:D35)</f>
        <v>34</v>
      </c>
      <c r="E36" s="34"/>
      <c r="F36" s="50"/>
      <c r="G36" s="53" t="s">
        <v>28</v>
      </c>
      <c r="H36" s="54">
        <f>SUM(H28:H35)</f>
        <v>27</v>
      </c>
      <c r="I36" s="34"/>
      <c r="J36" s="50"/>
      <c r="K36" s="53" t="s">
        <v>28</v>
      </c>
      <c r="L36" s="54">
        <f>SUM(L28:L35)</f>
        <v>20</v>
      </c>
      <c r="M36" s="34"/>
      <c r="N36" s="51"/>
      <c r="O36" s="55" t="s">
        <v>28</v>
      </c>
      <c r="P36" s="54">
        <f>SUM(P28:P35)</f>
        <v>48</v>
      </c>
      <c r="Q36" s="34"/>
    </row>
    <row r="37" spans="2:17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  <c r="Q37" s="34"/>
    </row>
    <row r="38" spans="2:17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30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30" t="s">
        <v>591</v>
      </c>
      <c r="Q38" s="34"/>
    </row>
    <row r="39" spans="2:17" ht="12.95" customHeight="1">
      <c r="B39" s="50" t="s">
        <v>104</v>
      </c>
      <c r="C39" s="51" t="s">
        <v>574</v>
      </c>
      <c r="D39" s="52">
        <v>3</v>
      </c>
      <c r="E39" s="34"/>
      <c r="F39" s="50" t="s">
        <v>104</v>
      </c>
      <c r="G39" s="51" t="s">
        <v>490</v>
      </c>
      <c r="H39" s="52">
        <v>3</v>
      </c>
      <c r="I39" s="34"/>
      <c r="J39" s="50" t="s">
        <v>104</v>
      </c>
      <c r="K39" s="51" t="s">
        <v>432</v>
      </c>
      <c r="L39" s="52">
        <v>0</v>
      </c>
      <c r="M39" s="34"/>
      <c r="N39" s="50" t="s">
        <v>104</v>
      </c>
      <c r="O39" s="51" t="s">
        <v>504</v>
      </c>
      <c r="P39" s="52">
        <v>6</v>
      </c>
      <c r="Q39" s="34"/>
    </row>
    <row r="40" spans="2:17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494</v>
      </c>
      <c r="H40" s="52">
        <v>0</v>
      </c>
      <c r="I40" s="34"/>
      <c r="J40" s="50" t="s">
        <v>105</v>
      </c>
      <c r="K40" s="51" t="s">
        <v>435</v>
      </c>
      <c r="L40" s="52">
        <v>6</v>
      </c>
      <c r="M40" s="34"/>
      <c r="N40" s="50" t="s">
        <v>105</v>
      </c>
      <c r="O40" s="51" t="s">
        <v>505</v>
      </c>
      <c r="P40" s="52">
        <v>0</v>
      </c>
      <c r="Q40" s="34"/>
    </row>
    <row r="41" spans="2:17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438</v>
      </c>
      <c r="L41" s="52">
        <v>0</v>
      </c>
      <c r="M41" s="34"/>
      <c r="N41" s="50" t="s">
        <v>105</v>
      </c>
      <c r="O41" s="51" t="s">
        <v>506</v>
      </c>
      <c r="P41" s="52">
        <v>0</v>
      </c>
      <c r="Q41" s="34"/>
    </row>
    <row r="42" spans="2:17" ht="12.95" customHeight="1">
      <c r="B42" s="50" t="s">
        <v>106</v>
      </c>
      <c r="C42" s="51" t="s">
        <v>581</v>
      </c>
      <c r="D42" s="52">
        <v>3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440</v>
      </c>
      <c r="L42" s="52">
        <v>3</v>
      </c>
      <c r="M42" s="34"/>
      <c r="N42" s="50" t="s">
        <v>106</v>
      </c>
      <c r="O42" s="51" t="s">
        <v>509</v>
      </c>
      <c r="P42" s="52">
        <v>0</v>
      </c>
      <c r="Q42" s="34"/>
    </row>
    <row r="43" spans="2:17" ht="12.95" customHeight="1">
      <c r="B43" s="50" t="s">
        <v>106</v>
      </c>
      <c r="C43" s="51" t="s">
        <v>583</v>
      </c>
      <c r="D43" s="52">
        <v>0</v>
      </c>
      <c r="E43" s="34"/>
      <c r="F43" s="50" t="s">
        <v>106</v>
      </c>
      <c r="G43" s="51" t="s">
        <v>498</v>
      </c>
      <c r="H43" s="52">
        <v>9</v>
      </c>
      <c r="I43" s="34"/>
      <c r="J43" s="50" t="s">
        <v>106</v>
      </c>
      <c r="K43" s="51" t="s">
        <v>965</v>
      </c>
      <c r="L43" s="52">
        <v>1</v>
      </c>
      <c r="M43" s="34"/>
      <c r="N43" s="50" t="s">
        <v>106</v>
      </c>
      <c r="O43" s="51" t="s">
        <v>893</v>
      </c>
      <c r="P43" s="52">
        <v>0</v>
      </c>
      <c r="Q43" s="34"/>
    </row>
    <row r="44" spans="2:17" ht="12.95" customHeight="1">
      <c r="B44" s="50" t="s">
        <v>106</v>
      </c>
      <c r="C44" s="51" t="s">
        <v>613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3</v>
      </c>
      <c r="M44" s="34"/>
      <c r="N44" s="50" t="s">
        <v>106</v>
      </c>
      <c r="O44" s="51" t="s">
        <v>512</v>
      </c>
      <c r="P44" s="52">
        <v>0</v>
      </c>
      <c r="Q44" s="34"/>
    </row>
    <row r="45" spans="2:17" ht="12.95" customHeight="1">
      <c r="B45" s="50" t="s">
        <v>107</v>
      </c>
      <c r="C45" s="51" t="s">
        <v>592</v>
      </c>
      <c r="D45" s="52">
        <v>10</v>
      </c>
      <c r="E45" s="34"/>
      <c r="F45" s="50" t="s">
        <v>107</v>
      </c>
      <c r="G45" s="51" t="s">
        <v>500</v>
      </c>
      <c r="H45" s="52">
        <v>4</v>
      </c>
      <c r="I45" s="34"/>
      <c r="J45" s="50" t="s">
        <v>107</v>
      </c>
      <c r="K45" s="51" t="s">
        <v>445</v>
      </c>
      <c r="L45" s="52">
        <v>6</v>
      </c>
      <c r="M45" s="34"/>
      <c r="N45" s="50" t="s">
        <v>107</v>
      </c>
      <c r="O45" s="51" t="s">
        <v>514</v>
      </c>
      <c r="P45" s="52">
        <v>7</v>
      </c>
      <c r="Q45" s="34"/>
    </row>
    <row r="46" spans="2:17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  <c r="Q46" s="34"/>
    </row>
    <row r="47" spans="2:17" ht="12.95" customHeight="1">
      <c r="B47" s="50"/>
      <c r="C47" s="53" t="s">
        <v>28</v>
      </c>
      <c r="D47" s="54">
        <f>SUM(D39:D46)</f>
        <v>16</v>
      </c>
      <c r="E47" s="34"/>
      <c r="F47" s="50"/>
      <c r="G47" s="53" t="s">
        <v>28</v>
      </c>
      <c r="H47" s="54">
        <f>SUM(H39:H46)</f>
        <v>16</v>
      </c>
      <c r="I47" s="34"/>
      <c r="J47" s="50"/>
      <c r="K47" s="53" t="s">
        <v>28</v>
      </c>
      <c r="L47" s="54">
        <f>SUM(L39:L46)</f>
        <v>19</v>
      </c>
      <c r="M47" s="34"/>
      <c r="N47" s="50"/>
      <c r="O47" s="53" t="s">
        <v>28</v>
      </c>
      <c r="P47" s="54">
        <f>SUM(P39:P46)</f>
        <v>13</v>
      </c>
      <c r="Q47" s="34"/>
    </row>
    <row r="48" spans="2:17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2:2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69</v>
      </c>
      <c r="P49" s="60"/>
      <c r="Q49" s="34"/>
    </row>
    <row r="50" spans="2:20" ht="12.95" customHeight="1">
      <c r="B50" s="252" t="s">
        <v>31</v>
      </c>
      <c r="C50" s="61" t="s">
        <v>698</v>
      </c>
      <c r="D50" s="62">
        <f>H36</f>
        <v>27</v>
      </c>
      <c r="E50" s="63"/>
      <c r="F50" s="318" t="s">
        <v>82</v>
      </c>
      <c r="G50" s="61" t="s">
        <v>152</v>
      </c>
      <c r="H50" s="62">
        <f>D36</f>
        <v>34</v>
      </c>
      <c r="I50" s="63"/>
      <c r="J50" s="64"/>
      <c r="K50" s="61" t="s">
        <v>1177</v>
      </c>
      <c r="L50" s="62">
        <f>P47</f>
        <v>13</v>
      </c>
      <c r="M50" s="63"/>
      <c r="N50" s="64" t="s">
        <v>31</v>
      </c>
      <c r="O50" s="61" t="s">
        <v>655</v>
      </c>
      <c r="P50" s="65">
        <f>L14</f>
        <v>41</v>
      </c>
      <c r="Q50" s="168"/>
      <c r="R50" s="539"/>
      <c r="S50" s="539"/>
      <c r="T50" s="539"/>
    </row>
    <row r="51" spans="2:20" ht="12.95" customHeight="1">
      <c r="B51" s="253"/>
      <c r="C51" s="46" t="s">
        <v>155</v>
      </c>
      <c r="D51" s="66">
        <f>H25</f>
        <v>17</v>
      </c>
      <c r="E51" s="66"/>
      <c r="F51" s="74"/>
      <c r="G51" s="46" t="s">
        <v>931</v>
      </c>
      <c r="H51" s="66">
        <f>P25</f>
        <v>31</v>
      </c>
      <c r="I51" s="34"/>
      <c r="J51" s="162" t="s">
        <v>82</v>
      </c>
      <c r="K51" s="46" t="s">
        <v>154</v>
      </c>
      <c r="L51" s="66">
        <f>L47</f>
        <v>19</v>
      </c>
      <c r="M51" s="34"/>
      <c r="N51" s="74"/>
      <c r="O51" s="46" t="s">
        <v>192</v>
      </c>
      <c r="P51" s="69">
        <f>H47</f>
        <v>16</v>
      </c>
      <c r="Q51" s="34"/>
      <c r="R51" s="539"/>
      <c r="S51" s="539"/>
      <c r="T51" s="539"/>
    </row>
    <row r="52" spans="2:20" ht="12.95" customHeight="1">
      <c r="B52" s="254"/>
      <c r="E52" s="34"/>
      <c r="F52" s="122"/>
      <c r="I52" s="34"/>
      <c r="J52" s="122"/>
      <c r="M52" s="34"/>
      <c r="N52" s="122"/>
      <c r="P52" s="170"/>
      <c r="Q52" s="34"/>
      <c r="R52" s="539"/>
      <c r="S52" s="539"/>
      <c r="T52" s="539"/>
    </row>
    <row r="53" spans="2:20" ht="12.95" customHeight="1">
      <c r="B53" s="253" t="s">
        <v>31</v>
      </c>
      <c r="C53" s="46" t="s">
        <v>1178</v>
      </c>
      <c r="D53" s="66">
        <f>P36</f>
        <v>48</v>
      </c>
      <c r="E53" s="34"/>
      <c r="F53" s="74"/>
      <c r="G53" s="46" t="s">
        <v>19</v>
      </c>
      <c r="H53" s="66">
        <f>L36</f>
        <v>20</v>
      </c>
      <c r="I53" s="34"/>
      <c r="J53" s="74" t="s">
        <v>31</v>
      </c>
      <c r="K53" s="46" t="s">
        <v>1110</v>
      </c>
      <c r="L53" s="66">
        <f>D25</f>
        <v>34</v>
      </c>
      <c r="M53" s="34"/>
      <c r="N53" s="74"/>
      <c r="O53" s="46" t="s">
        <v>25</v>
      </c>
      <c r="P53" s="69">
        <f>L25</f>
        <v>14</v>
      </c>
      <c r="Q53" s="34"/>
      <c r="R53" s="539"/>
      <c r="S53" s="539"/>
      <c r="T53" s="539"/>
    </row>
    <row r="54" spans="2:20" ht="12.95" customHeight="1">
      <c r="B54" s="255"/>
      <c r="C54" s="75" t="s">
        <v>57</v>
      </c>
      <c r="D54" s="76">
        <f>D47</f>
        <v>16</v>
      </c>
      <c r="E54" s="75"/>
      <c r="F54" s="104" t="s">
        <v>31</v>
      </c>
      <c r="G54" s="75" t="s">
        <v>1109</v>
      </c>
      <c r="H54" s="76">
        <f>P14</f>
        <v>38</v>
      </c>
      <c r="I54" s="155"/>
      <c r="J54" s="419"/>
      <c r="K54" s="75" t="s">
        <v>109</v>
      </c>
      <c r="L54" s="76">
        <f>D14</f>
        <v>27</v>
      </c>
      <c r="M54" s="155"/>
      <c r="N54" s="104" t="s">
        <v>31</v>
      </c>
      <c r="O54" s="75" t="s">
        <v>699</v>
      </c>
      <c r="P54" s="77">
        <f>H14</f>
        <v>33</v>
      </c>
      <c r="Q54" s="74"/>
      <c r="R54" s="539"/>
      <c r="S54" s="539"/>
      <c r="T54" s="539"/>
    </row>
    <row r="55" spans="2:20" ht="12.95" customHeight="1">
      <c r="E55" s="34"/>
      <c r="F55" s="34"/>
      <c r="G55" s="34"/>
      <c r="H55" s="34"/>
      <c r="I55" s="34"/>
      <c r="J55" s="78"/>
      <c r="K55" s="78"/>
      <c r="L55" s="34"/>
      <c r="M55" s="34"/>
      <c r="N55" s="106"/>
      <c r="O55" s="34"/>
      <c r="P55" s="34"/>
      <c r="Q55" s="34"/>
      <c r="R55" s="539"/>
      <c r="S55" s="539"/>
      <c r="T55" s="539"/>
    </row>
    <row r="56" spans="2:20" ht="12.95" customHeight="1">
      <c r="B56" s="528" t="s">
        <v>139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Q56" s="34"/>
      <c r="R56" s="539"/>
      <c r="S56" s="539"/>
      <c r="T56" s="539"/>
    </row>
    <row r="57" spans="2:20" ht="12.95" customHeight="1">
      <c r="B57" s="82" t="s">
        <v>83</v>
      </c>
      <c r="C57" s="83"/>
      <c r="D57" s="52">
        <f>$P$36</f>
        <v>48</v>
      </c>
      <c r="E57" s="34"/>
      <c r="F57" s="504" t="s">
        <v>1187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Q57" s="34"/>
      <c r="R57" s="539"/>
      <c r="S57" s="539"/>
      <c r="T57" s="539"/>
    </row>
    <row r="58" spans="2:20" ht="12.95" customHeight="1">
      <c r="B58" s="82" t="s">
        <v>20</v>
      </c>
      <c r="C58" s="83"/>
      <c r="D58" s="52">
        <f>$L$14</f>
        <v>41</v>
      </c>
      <c r="E58" s="34"/>
      <c r="F58" s="504" t="s">
        <v>1193</v>
      </c>
      <c r="G58" s="505"/>
      <c r="H58" s="505"/>
      <c r="I58" s="505"/>
      <c r="J58" s="505"/>
      <c r="K58" s="505"/>
      <c r="L58" s="506"/>
      <c r="M58" s="34"/>
      <c r="N58" s="70" t="s">
        <v>1180</v>
      </c>
      <c r="O58" s="34"/>
      <c r="P58" s="72">
        <f>MAX(D6:D12,H6:H12,L6:L12,P6:P12,D17:D23,H17:H23,L17:L23,P17:P23,D28:D34,H28:H34,L28:L34,P28:P34,D39:D45,H39:H45,L39:L45,P39:P45)</f>
        <v>21</v>
      </c>
      <c r="Q58" s="34"/>
    </row>
    <row r="59" spans="2:20" ht="12.95" customHeight="1">
      <c r="B59" s="82" t="s">
        <v>26</v>
      </c>
      <c r="C59" s="83"/>
      <c r="D59" s="52">
        <f>$P$14</f>
        <v>38</v>
      </c>
      <c r="E59" s="34"/>
      <c r="F59" s="504" t="s">
        <v>1188</v>
      </c>
      <c r="G59" s="505"/>
      <c r="H59" s="505"/>
      <c r="I59" s="505"/>
      <c r="J59" s="505"/>
      <c r="K59" s="505"/>
      <c r="L59" s="506"/>
      <c r="M59" s="34"/>
      <c r="N59" s="449" t="s">
        <v>160</v>
      </c>
      <c r="O59" s="61"/>
      <c r="P59" s="310"/>
      <c r="Q59" s="34"/>
    </row>
    <row r="60" spans="2:20" ht="12.95" customHeight="1">
      <c r="B60" s="82" t="s">
        <v>152</v>
      </c>
      <c r="C60" s="83"/>
      <c r="D60" s="52">
        <f>$D$36</f>
        <v>34</v>
      </c>
      <c r="E60" s="34"/>
      <c r="F60" s="504" t="s">
        <v>1189</v>
      </c>
      <c r="G60" s="505"/>
      <c r="H60" s="505"/>
      <c r="I60" s="505"/>
      <c r="J60" s="505"/>
      <c r="K60" s="505"/>
      <c r="L60" s="506"/>
      <c r="M60" s="34"/>
      <c r="N60" s="448" t="s">
        <v>83</v>
      </c>
      <c r="O60" s="75"/>
      <c r="P60" s="441">
        <f>MAX(D14,H14,L14,P14,D25,H25,L25,P25,D36,H36,L36,P36,D47,H47,L47,P47)</f>
        <v>48</v>
      </c>
      <c r="Q60" s="34"/>
    </row>
    <row r="61" spans="2:20" ht="12.95" customHeight="1">
      <c r="B61" s="82" t="s">
        <v>21</v>
      </c>
      <c r="C61" s="83"/>
      <c r="D61" s="52">
        <f>$D$25</f>
        <v>34</v>
      </c>
      <c r="E61" s="34"/>
      <c r="F61" s="504" t="s">
        <v>1209</v>
      </c>
      <c r="G61" s="505"/>
      <c r="H61" s="505"/>
      <c r="I61" s="505"/>
      <c r="J61" s="505"/>
      <c r="K61" s="505"/>
      <c r="L61" s="506"/>
      <c r="M61" s="34"/>
      <c r="N61" s="449" t="s">
        <v>161</v>
      </c>
      <c r="O61" s="63"/>
      <c r="P61" s="310"/>
      <c r="Q61" s="34"/>
    </row>
    <row r="62" spans="2:20" ht="12.95" customHeight="1">
      <c r="B62" s="82" t="s">
        <v>148</v>
      </c>
      <c r="C62" s="83"/>
      <c r="D62" s="52">
        <f>$H$14</f>
        <v>33</v>
      </c>
      <c r="E62" s="34"/>
      <c r="F62" s="504" t="s">
        <v>1190</v>
      </c>
      <c r="G62" s="505"/>
      <c r="H62" s="505"/>
      <c r="I62" s="505"/>
      <c r="J62" s="505"/>
      <c r="K62" s="505"/>
      <c r="L62" s="506"/>
      <c r="M62" s="34"/>
      <c r="N62" s="448" t="s">
        <v>153</v>
      </c>
      <c r="O62" s="75"/>
      <c r="P62" s="441">
        <f>MIN(D14,H14,L14,P14,D25,H25,L25,P25,D36,H36,L36,P36,D47,H47,L47,P47)</f>
        <v>13</v>
      </c>
      <c r="Q62" s="34"/>
    </row>
    <row r="63" spans="2:20" ht="12.95" customHeight="1">
      <c r="B63" s="82" t="s">
        <v>113</v>
      </c>
      <c r="C63" s="83"/>
      <c r="D63" s="52">
        <f>$P$25</f>
        <v>31</v>
      </c>
      <c r="E63" s="34"/>
      <c r="F63" s="504" t="s">
        <v>1191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  <c r="Q63" s="34"/>
    </row>
    <row r="64" spans="2:20" ht="12.95" customHeight="1">
      <c r="B64" s="82" t="s">
        <v>24</v>
      </c>
      <c r="C64" s="83"/>
      <c r="D64" s="52">
        <f>$H$36</f>
        <v>27</v>
      </c>
      <c r="E64" s="34"/>
      <c r="F64" s="504" t="s">
        <v>1192</v>
      </c>
      <c r="G64" s="505"/>
      <c r="H64" s="505"/>
      <c r="I64" s="505"/>
      <c r="J64" s="505"/>
      <c r="K64" s="505"/>
      <c r="L64" s="506"/>
      <c r="M64" s="34"/>
      <c r="N64" s="512" t="s">
        <v>21</v>
      </c>
      <c r="O64" s="513"/>
      <c r="P64" s="85">
        <v>20</v>
      </c>
      <c r="Q64" s="34"/>
      <c r="R64" s="43"/>
    </row>
    <row r="65" spans="2:18" ht="12.95" customHeight="1">
      <c r="B65" s="82" t="s">
        <v>109</v>
      </c>
      <c r="C65" s="83"/>
      <c r="D65" s="52">
        <f>$D$14</f>
        <v>27</v>
      </c>
      <c r="E65" s="34"/>
      <c r="F65" s="504" t="s">
        <v>1210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  <c r="Q65" s="34"/>
      <c r="R65" s="43"/>
    </row>
    <row r="66" spans="2:18" ht="12.95" customHeight="1">
      <c r="B66" s="82" t="s">
        <v>19</v>
      </c>
      <c r="C66" s="83"/>
      <c r="D66" s="52">
        <f>$L$36</f>
        <v>20</v>
      </c>
      <c r="E66" s="34"/>
      <c r="F66" s="504" t="s">
        <v>1194</v>
      </c>
      <c r="G66" s="505"/>
      <c r="H66" s="505"/>
      <c r="I66" s="505"/>
      <c r="J66" s="505"/>
      <c r="K66" s="505"/>
      <c r="L66" s="506"/>
      <c r="M66" s="34"/>
      <c r="N66" s="274" t="s">
        <v>140</v>
      </c>
      <c r="O66" s="275"/>
      <c r="P66" s="279"/>
      <c r="Q66" s="34"/>
      <c r="R66" s="43"/>
    </row>
    <row r="67" spans="2:18" ht="12.95" customHeight="1">
      <c r="B67" s="82" t="s">
        <v>154</v>
      </c>
      <c r="C67" s="83"/>
      <c r="D67" s="52">
        <f>$L$47</f>
        <v>19</v>
      </c>
      <c r="E67" s="34"/>
      <c r="F67" s="504" t="s">
        <v>1195</v>
      </c>
      <c r="G67" s="505"/>
      <c r="H67" s="505"/>
      <c r="I67" s="505"/>
      <c r="J67" s="505"/>
      <c r="K67" s="505"/>
      <c r="L67" s="506"/>
      <c r="M67" s="34"/>
      <c r="N67" s="561" t="s">
        <v>1201</v>
      </c>
      <c r="O67" s="561"/>
      <c r="P67" s="561"/>
      <c r="Q67" s="566" t="s">
        <v>145</v>
      </c>
      <c r="R67" s="43"/>
    </row>
    <row r="68" spans="2:18" ht="12.95" customHeight="1">
      <c r="B68" s="82" t="s">
        <v>155</v>
      </c>
      <c r="C68" s="83"/>
      <c r="D68" s="52">
        <f>$H$25</f>
        <v>17</v>
      </c>
      <c r="E68" s="34"/>
      <c r="F68" s="504" t="s">
        <v>1196</v>
      </c>
      <c r="G68" s="505"/>
      <c r="H68" s="505"/>
      <c r="I68" s="505"/>
      <c r="J68" s="505"/>
      <c r="K68" s="505"/>
      <c r="L68" s="506"/>
      <c r="M68" s="34"/>
      <c r="N68" s="561" t="s">
        <v>1202</v>
      </c>
      <c r="O68" s="561"/>
      <c r="P68" s="561"/>
      <c r="Q68" s="566"/>
      <c r="R68" s="43"/>
    </row>
    <row r="69" spans="2:18" ht="12.95" customHeight="1">
      <c r="B69" s="82" t="s">
        <v>192</v>
      </c>
      <c r="C69" s="83"/>
      <c r="D69" s="52">
        <f>$H$47</f>
        <v>16</v>
      </c>
      <c r="E69" s="34"/>
      <c r="F69" s="504" t="s">
        <v>1197</v>
      </c>
      <c r="G69" s="505"/>
      <c r="H69" s="505"/>
      <c r="I69" s="505"/>
      <c r="J69" s="505"/>
      <c r="K69" s="505"/>
      <c r="L69" s="506"/>
      <c r="M69" s="34"/>
      <c r="N69" s="561" t="s">
        <v>1203</v>
      </c>
      <c r="O69" s="561"/>
      <c r="P69" s="561"/>
      <c r="Q69" s="566"/>
    </row>
    <row r="70" spans="2:18" ht="12.95" customHeight="1">
      <c r="B70" s="82" t="s">
        <v>57</v>
      </c>
      <c r="C70" s="83"/>
      <c r="D70" s="52">
        <f>$D$47</f>
        <v>16</v>
      </c>
      <c r="E70" s="34"/>
      <c r="F70" s="504" t="s">
        <v>1200</v>
      </c>
      <c r="G70" s="505"/>
      <c r="H70" s="505"/>
      <c r="I70" s="505"/>
      <c r="J70" s="505"/>
      <c r="K70" s="505"/>
      <c r="L70" s="506"/>
      <c r="M70" s="34"/>
      <c r="N70" s="561" t="s">
        <v>1204</v>
      </c>
      <c r="O70" s="561"/>
      <c r="P70" s="561"/>
      <c r="Q70" s="566"/>
    </row>
    <row r="71" spans="2:18" ht="12.95" customHeight="1">
      <c r="B71" s="82" t="s">
        <v>25</v>
      </c>
      <c r="C71" s="83"/>
      <c r="D71" s="52">
        <f>$L$25</f>
        <v>14</v>
      </c>
      <c r="E71" s="34"/>
      <c r="F71" s="504" t="s">
        <v>1198</v>
      </c>
      <c r="G71" s="505"/>
      <c r="H71" s="505"/>
      <c r="I71" s="505"/>
      <c r="J71" s="505"/>
      <c r="K71" s="505"/>
      <c r="L71" s="506"/>
      <c r="M71" s="34"/>
      <c r="N71" s="565" t="s">
        <v>1205</v>
      </c>
      <c r="O71" s="565"/>
      <c r="P71" s="565"/>
      <c r="Q71" s="567" t="s">
        <v>146</v>
      </c>
    </row>
    <row r="72" spans="2:18" ht="12.95" customHeight="1">
      <c r="B72" s="82" t="s">
        <v>153</v>
      </c>
      <c r="C72" s="83"/>
      <c r="D72" s="52">
        <f>$P$47</f>
        <v>13</v>
      </c>
      <c r="E72" s="34"/>
      <c r="F72" s="504" t="s">
        <v>1199</v>
      </c>
      <c r="G72" s="505"/>
      <c r="H72" s="505"/>
      <c r="I72" s="505"/>
      <c r="J72" s="505"/>
      <c r="K72" s="505"/>
      <c r="L72" s="506"/>
      <c r="M72" s="34"/>
      <c r="N72" s="565" t="s">
        <v>1206</v>
      </c>
      <c r="O72" s="565"/>
      <c r="P72" s="565"/>
      <c r="Q72" s="567"/>
    </row>
    <row r="73" spans="2:18" ht="12.95" customHeight="1">
      <c r="B73" s="34"/>
      <c r="C73" s="34"/>
      <c r="D73" s="34"/>
      <c r="E73" s="34"/>
      <c r="M73" s="34"/>
      <c r="N73" s="565" t="s">
        <v>1208</v>
      </c>
      <c r="O73" s="565"/>
      <c r="P73" s="565"/>
      <c r="Q73" s="567"/>
    </row>
    <row r="74" spans="2:18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2</v>
      </c>
      <c r="J74" s="158">
        <f>'wk14'!J74+I74</f>
        <v>55</v>
      </c>
      <c r="K74" s="536" t="s">
        <v>1186</v>
      </c>
      <c r="L74" s="536"/>
      <c r="M74" s="34"/>
      <c r="N74" s="565" t="s">
        <v>1207</v>
      </c>
      <c r="O74" s="565"/>
      <c r="P74" s="565"/>
      <c r="Q74" s="567"/>
    </row>
    <row r="75" spans="2:18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6</v>
      </c>
      <c r="J75" s="90">
        <f>'wk14'!J75+I75</f>
        <v>63</v>
      </c>
      <c r="K75" s="536" t="s">
        <v>1185</v>
      </c>
      <c r="L75" s="536"/>
      <c r="M75" s="34"/>
      <c r="N75" s="562" t="str">
        <f>$B$3</f>
        <v>ALL NFL TEAMS PLAYING</v>
      </c>
      <c r="O75" s="563"/>
      <c r="P75" s="564"/>
      <c r="Q75" s="34"/>
    </row>
    <row r="76" spans="2:18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8" ht="12.75" customHeight="1"/>
    <row r="78" spans="2:18" ht="12.75" customHeight="1"/>
    <row r="79" spans="2:18" ht="12.75" customHeight="1"/>
    <row r="80" spans="2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xmlns:xlrd2="http://schemas.microsoft.com/office/spreadsheetml/2017/richdata2" ref="B57:D72">
    <sortCondition descending="1" ref="D72"/>
  </sortState>
  <mergeCells count="62">
    <mergeCell ref="R55:T55"/>
    <mergeCell ref="R56:T56"/>
    <mergeCell ref="R57:T57"/>
    <mergeCell ref="R50:T50"/>
    <mergeCell ref="R51:T51"/>
    <mergeCell ref="R52:T52"/>
    <mergeCell ref="R53:T53"/>
    <mergeCell ref="R54:T54"/>
    <mergeCell ref="B75:C75"/>
    <mergeCell ref="N64:O64"/>
    <mergeCell ref="B3:E3"/>
    <mergeCell ref="F1:L2"/>
    <mergeCell ref="Q67:Q70"/>
    <mergeCell ref="Q71:Q74"/>
    <mergeCell ref="B1:C1"/>
    <mergeCell ref="B5:C5"/>
    <mergeCell ref="B16:C16"/>
    <mergeCell ref="B56:C56"/>
    <mergeCell ref="J27:K27"/>
    <mergeCell ref="F5:G5"/>
    <mergeCell ref="J5:K5"/>
    <mergeCell ref="N70:P70"/>
    <mergeCell ref="N67:P67"/>
    <mergeCell ref="N38:O38"/>
    <mergeCell ref="N69:P69"/>
    <mergeCell ref="F70:L70"/>
    <mergeCell ref="F64:L64"/>
    <mergeCell ref="F67:L67"/>
    <mergeCell ref="F68:L68"/>
    <mergeCell ref="N75:P75"/>
    <mergeCell ref="N71:P71"/>
    <mergeCell ref="N72:P72"/>
    <mergeCell ref="N73:P73"/>
    <mergeCell ref="N74:P74"/>
    <mergeCell ref="G75:H75"/>
    <mergeCell ref="K75:L75"/>
    <mergeCell ref="F69:L69"/>
    <mergeCell ref="F71:L71"/>
    <mergeCell ref="F72:L72"/>
    <mergeCell ref="F16:G16"/>
    <mergeCell ref="J16:K16"/>
    <mergeCell ref="N16:O16"/>
    <mergeCell ref="F38:G38"/>
    <mergeCell ref="J38:K38"/>
    <mergeCell ref="N27:O27"/>
    <mergeCell ref="F27:G27"/>
    <mergeCell ref="B74:D74"/>
    <mergeCell ref="G74:H74"/>
    <mergeCell ref="K74:L74"/>
    <mergeCell ref="F57:L57"/>
    <mergeCell ref="B27:C27"/>
    <mergeCell ref="B49:N49"/>
    <mergeCell ref="B38:C38"/>
    <mergeCell ref="N68:P68"/>
    <mergeCell ref="F66:L66"/>
    <mergeCell ref="F59:L59"/>
    <mergeCell ref="F58:L58"/>
    <mergeCell ref="F61:L61"/>
    <mergeCell ref="F65:L65"/>
    <mergeCell ref="F60:L60"/>
    <mergeCell ref="F62:L62"/>
    <mergeCell ref="F63:L63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T79"/>
  <sheetViews>
    <sheetView view="pageBreakPreview" topLeftCell="A46" zoomScale="180" zoomScaleNormal="100" zoomScaleSheetLayoutView="180" workbookViewId="0">
      <selection activeCell="K35" sqref="K28:K35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3.5703125" customWidth="1"/>
    <col min="19" max="19" width="13.7109375" customWidth="1"/>
    <col min="20" max="20" width="4" customWidth="1"/>
    <col min="21" max="21" width="2.85546875" customWidth="1"/>
  </cols>
  <sheetData>
    <row r="1" spans="2:20" ht="12.95" customHeight="1">
      <c r="B1" s="530">
        <v>2022</v>
      </c>
      <c r="C1" s="530"/>
      <c r="D1" s="46"/>
      <c r="E1" s="34"/>
      <c r="F1" s="531" t="s">
        <v>215</v>
      </c>
      <c r="G1" s="531"/>
      <c r="H1" s="531"/>
      <c r="I1" s="531"/>
      <c r="J1" s="531"/>
      <c r="K1" s="531"/>
      <c r="L1" s="531"/>
      <c r="M1" s="34"/>
      <c r="N1" s="34"/>
      <c r="O1" s="34"/>
      <c r="P1" s="34"/>
      <c r="Q1" s="34"/>
      <c r="R1" s="34"/>
      <c r="S1" s="34"/>
      <c r="T1" s="34"/>
    </row>
    <row r="2" spans="2:20" ht="12.95" customHeight="1">
      <c r="B2" s="46" t="s">
        <v>68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  <c r="Q2" s="34"/>
      <c r="R2" s="34"/>
      <c r="S2" s="34"/>
      <c r="T2" s="34"/>
    </row>
    <row r="3" spans="2:20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8"/>
      <c r="L4" s="34"/>
      <c r="M4" s="34"/>
      <c r="N4" s="34"/>
      <c r="O4" s="34"/>
      <c r="P4" s="34"/>
      <c r="Q4" s="34"/>
      <c r="R4" s="34"/>
      <c r="S4" s="34"/>
      <c r="T4" s="34"/>
    </row>
    <row r="5" spans="2:20" ht="12.95" customHeight="1">
      <c r="B5" s="519" t="s">
        <v>109</v>
      </c>
      <c r="C5" s="520"/>
      <c r="D5" s="463" t="s">
        <v>1222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/>
      <c r="Q5" s="34"/>
      <c r="R5" s="519" t="s">
        <v>1155</v>
      </c>
      <c r="S5" s="520"/>
      <c r="T5" s="49" t="s">
        <v>591</v>
      </c>
    </row>
    <row r="6" spans="2:20" ht="12.95" customHeight="1">
      <c r="B6" s="50" t="s">
        <v>104</v>
      </c>
      <c r="C6" s="51" t="s">
        <v>532</v>
      </c>
      <c r="D6" s="52">
        <v>9</v>
      </c>
      <c r="E6" s="34"/>
      <c r="F6" s="50" t="s">
        <v>104</v>
      </c>
      <c r="G6" s="51" t="s">
        <v>419</v>
      </c>
      <c r="H6" s="52">
        <v>6</v>
      </c>
      <c r="I6" s="34"/>
      <c r="J6" s="50" t="s">
        <v>104</v>
      </c>
      <c r="K6" s="51" t="s">
        <v>449</v>
      </c>
      <c r="L6" s="52">
        <v>0</v>
      </c>
      <c r="M6" s="34"/>
      <c r="N6" s="50" t="s">
        <v>104</v>
      </c>
      <c r="O6" s="51" t="s">
        <v>379</v>
      </c>
      <c r="P6" s="52">
        <v>9</v>
      </c>
      <c r="Q6" s="34"/>
      <c r="R6" s="50" t="s">
        <v>104</v>
      </c>
      <c r="S6" s="51" t="s">
        <v>1179</v>
      </c>
      <c r="T6" s="52">
        <v>6</v>
      </c>
    </row>
    <row r="7" spans="2:20" ht="12.95" customHeight="1">
      <c r="B7" s="50" t="s">
        <v>105</v>
      </c>
      <c r="C7" s="51" t="s">
        <v>905</v>
      </c>
      <c r="D7" s="52">
        <v>6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6</v>
      </c>
      <c r="Q7" s="34"/>
      <c r="R7" s="50" t="s">
        <v>105</v>
      </c>
      <c r="S7" s="51" t="s">
        <v>1159</v>
      </c>
      <c r="T7" s="52">
        <v>3</v>
      </c>
    </row>
    <row r="8" spans="2:20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0</v>
      </c>
      <c r="Q8" s="34"/>
      <c r="R8" s="50" t="s">
        <v>105</v>
      </c>
      <c r="S8" s="51" t="s">
        <v>1158</v>
      </c>
      <c r="T8" s="52">
        <v>0</v>
      </c>
    </row>
    <row r="9" spans="2:20" ht="12.95" customHeight="1">
      <c r="B9" s="50" t="s">
        <v>106</v>
      </c>
      <c r="C9" s="51" t="s">
        <v>537</v>
      </c>
      <c r="D9" s="52">
        <v>3</v>
      </c>
      <c r="E9" s="34"/>
      <c r="F9" s="50" t="s">
        <v>106</v>
      </c>
      <c r="G9" s="51" t="s">
        <v>423</v>
      </c>
      <c r="H9" s="52">
        <v>3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384</v>
      </c>
      <c r="P9" s="52">
        <v>0</v>
      </c>
      <c r="Q9" s="34"/>
      <c r="R9" s="50" t="s">
        <v>106</v>
      </c>
      <c r="S9" s="51" t="s">
        <v>1160</v>
      </c>
      <c r="T9" s="52">
        <v>0</v>
      </c>
    </row>
    <row r="10" spans="2:20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425</v>
      </c>
      <c r="H10" s="52">
        <v>0</v>
      </c>
      <c r="I10" s="34"/>
      <c r="J10" s="50" t="s">
        <v>106</v>
      </c>
      <c r="K10" s="51" t="s">
        <v>394</v>
      </c>
      <c r="L10" s="52">
        <v>0</v>
      </c>
      <c r="M10" s="34"/>
      <c r="N10" s="50" t="s">
        <v>106</v>
      </c>
      <c r="O10" s="51" t="s">
        <v>593</v>
      </c>
      <c r="P10" s="52">
        <v>3</v>
      </c>
      <c r="Q10" s="34"/>
      <c r="R10" s="50" t="s">
        <v>106</v>
      </c>
      <c r="S10" s="51" t="s">
        <v>1157</v>
      </c>
      <c r="T10" s="52">
        <v>0</v>
      </c>
    </row>
    <row r="11" spans="2:20" ht="12.95" customHeight="1">
      <c r="B11" s="50" t="s">
        <v>106</v>
      </c>
      <c r="C11" s="51" t="s">
        <v>539</v>
      </c>
      <c r="D11" s="52">
        <v>0</v>
      </c>
      <c r="E11" s="34"/>
      <c r="F11" s="50" t="s">
        <v>106</v>
      </c>
      <c r="G11" s="51" t="s">
        <v>424</v>
      </c>
      <c r="H11" s="52">
        <v>0</v>
      </c>
      <c r="I11" s="34"/>
      <c r="J11" s="50" t="s">
        <v>106</v>
      </c>
      <c r="K11" s="51" t="s">
        <v>458</v>
      </c>
      <c r="L11" s="52">
        <v>6</v>
      </c>
      <c r="M11" s="34"/>
      <c r="N11" s="50" t="s">
        <v>106</v>
      </c>
      <c r="O11" s="51" t="s">
        <v>385</v>
      </c>
      <c r="P11" s="52">
        <v>0</v>
      </c>
      <c r="Q11" s="34"/>
      <c r="R11" s="50" t="s">
        <v>106</v>
      </c>
      <c r="S11" s="51" t="s">
        <v>1184</v>
      </c>
      <c r="T11" s="52">
        <v>0</v>
      </c>
    </row>
    <row r="12" spans="2:20" ht="12.95" customHeight="1">
      <c r="B12" s="50" t="s">
        <v>107</v>
      </c>
      <c r="C12" s="34" t="s">
        <v>542</v>
      </c>
      <c r="D12" s="52">
        <v>4</v>
      </c>
      <c r="E12" s="34"/>
      <c r="F12" s="50" t="s">
        <v>107</v>
      </c>
      <c r="G12" s="51" t="s">
        <v>428</v>
      </c>
      <c r="H12" s="52">
        <v>9</v>
      </c>
      <c r="I12" s="34"/>
      <c r="J12" s="50" t="s">
        <v>107</v>
      </c>
      <c r="K12" s="51" t="s">
        <v>455</v>
      </c>
      <c r="L12" s="52">
        <v>21</v>
      </c>
      <c r="M12" s="34"/>
      <c r="N12" s="50" t="s">
        <v>107</v>
      </c>
      <c r="O12" s="51" t="s">
        <v>387</v>
      </c>
      <c r="P12" s="52">
        <v>0</v>
      </c>
      <c r="Q12" s="34"/>
      <c r="R12" s="50" t="s">
        <v>107</v>
      </c>
      <c r="S12" s="51" t="s">
        <v>1154</v>
      </c>
      <c r="T12" s="52">
        <v>8</v>
      </c>
    </row>
    <row r="13" spans="2:20" ht="12.95" customHeight="1">
      <c r="B13" s="50" t="s">
        <v>108</v>
      </c>
      <c r="C13" s="51" t="s">
        <v>595</v>
      </c>
      <c r="D13" s="52">
        <v>12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663</v>
      </c>
      <c r="P13" s="52">
        <v>12</v>
      </c>
      <c r="Q13" s="34"/>
      <c r="R13" s="50" t="s">
        <v>108</v>
      </c>
      <c r="S13" s="51" t="s">
        <v>1181</v>
      </c>
      <c r="T13" s="52">
        <v>0</v>
      </c>
    </row>
    <row r="14" spans="2:20" ht="12.95" customHeight="1">
      <c r="B14" s="50"/>
      <c r="C14" s="53" t="s">
        <v>28</v>
      </c>
      <c r="D14" s="54">
        <f>SUM(D6:D13)</f>
        <v>34</v>
      </c>
      <c r="E14" s="34"/>
      <c r="F14" s="50"/>
      <c r="G14" s="55" t="s">
        <v>28</v>
      </c>
      <c r="H14" s="54">
        <f>SUM(H6:H13)</f>
        <v>18</v>
      </c>
      <c r="I14" s="34"/>
      <c r="J14" s="50"/>
      <c r="K14" s="53" t="s">
        <v>28</v>
      </c>
      <c r="L14" s="54">
        <f>SUM(L6:L13)</f>
        <v>33</v>
      </c>
      <c r="M14" s="34"/>
      <c r="N14" s="50"/>
      <c r="O14" s="53" t="s">
        <v>28</v>
      </c>
      <c r="P14" s="54">
        <f>SUM(P6:P13)</f>
        <v>30</v>
      </c>
      <c r="Q14" s="34"/>
      <c r="R14" s="50"/>
      <c r="S14" s="53" t="s">
        <v>28</v>
      </c>
      <c r="T14" s="54">
        <f>SUM(T6:T13)</f>
        <v>17</v>
      </c>
    </row>
    <row r="15" spans="2:20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Q15" s="34"/>
      <c r="R15" s="91"/>
      <c r="S15" s="34"/>
      <c r="T15" s="34"/>
    </row>
    <row r="16" spans="2:20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9" t="s">
        <v>591</v>
      </c>
      <c r="Q16" s="34"/>
      <c r="R16" s="519" t="s">
        <v>1212</v>
      </c>
      <c r="S16" s="520"/>
      <c r="T16" s="49" t="s">
        <v>591</v>
      </c>
    </row>
    <row r="17" spans="2:20" ht="12.95" customHeight="1">
      <c r="B17" s="50" t="s">
        <v>104</v>
      </c>
      <c r="C17" s="51" t="s">
        <v>545</v>
      </c>
      <c r="D17" s="52">
        <v>12</v>
      </c>
      <c r="E17" s="34"/>
      <c r="F17" s="50" t="s">
        <v>104</v>
      </c>
      <c r="G17" s="51" t="s">
        <v>475</v>
      </c>
      <c r="H17" s="52">
        <v>3</v>
      </c>
      <c r="I17" s="34"/>
      <c r="J17" s="50" t="s">
        <v>104</v>
      </c>
      <c r="K17" s="51" t="s">
        <v>461</v>
      </c>
      <c r="L17" s="52">
        <v>12</v>
      </c>
      <c r="M17" s="34"/>
      <c r="N17" s="50" t="s">
        <v>104</v>
      </c>
      <c r="O17" s="51" t="s">
        <v>851</v>
      </c>
      <c r="P17" s="52">
        <v>3</v>
      </c>
      <c r="Q17" s="34"/>
      <c r="R17" s="50" t="s">
        <v>104</v>
      </c>
      <c r="S17" s="51" t="s">
        <v>1213</v>
      </c>
      <c r="T17" s="52">
        <v>5</v>
      </c>
    </row>
    <row r="18" spans="2:20" ht="12.95" customHeight="1">
      <c r="B18" s="50" t="s">
        <v>105</v>
      </c>
      <c r="C18" s="51" t="s">
        <v>548</v>
      </c>
      <c r="D18" s="52">
        <v>6</v>
      </c>
      <c r="E18" s="34"/>
      <c r="F18" s="50" t="s">
        <v>105</v>
      </c>
      <c r="G18" s="51" t="s">
        <v>477</v>
      </c>
      <c r="H18" s="52">
        <v>0</v>
      </c>
      <c r="I18" s="34"/>
      <c r="J18" s="50" t="s">
        <v>105</v>
      </c>
      <c r="K18" s="51" t="s">
        <v>462</v>
      </c>
      <c r="L18" s="52">
        <v>6</v>
      </c>
      <c r="M18" s="34"/>
      <c r="N18" s="50" t="s">
        <v>105</v>
      </c>
      <c r="O18" s="51" t="s">
        <v>369</v>
      </c>
      <c r="P18" s="52">
        <v>0</v>
      </c>
      <c r="Q18" s="34"/>
      <c r="R18" s="50" t="s">
        <v>105</v>
      </c>
      <c r="S18" s="51" t="s">
        <v>1224</v>
      </c>
      <c r="T18" s="52">
        <v>6</v>
      </c>
    </row>
    <row r="19" spans="2:20" ht="12.95" customHeight="1">
      <c r="B19" s="50" t="s">
        <v>105</v>
      </c>
      <c r="C19" s="51" t="s">
        <v>549</v>
      </c>
      <c r="D19" s="52">
        <v>6</v>
      </c>
      <c r="E19" s="34"/>
      <c r="F19" s="50" t="s">
        <v>105</v>
      </c>
      <c r="G19" s="51" t="s">
        <v>476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885</v>
      </c>
      <c r="P19" s="52">
        <v>0</v>
      </c>
      <c r="Q19" s="34"/>
      <c r="R19" s="50" t="s">
        <v>105</v>
      </c>
      <c r="S19" s="51" t="s">
        <v>1216</v>
      </c>
      <c r="T19" s="52">
        <v>0</v>
      </c>
    </row>
    <row r="20" spans="2:20" ht="12.95" customHeight="1">
      <c r="B20" s="50" t="s">
        <v>106</v>
      </c>
      <c r="C20" s="51" t="s">
        <v>552</v>
      </c>
      <c r="D20" s="52">
        <v>0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6</v>
      </c>
      <c r="M20" s="34"/>
      <c r="N20" s="50" t="s">
        <v>106</v>
      </c>
      <c r="O20" s="51" t="s">
        <v>371</v>
      </c>
      <c r="P20" s="52">
        <v>6</v>
      </c>
      <c r="Q20" s="34"/>
      <c r="R20" s="50" t="s">
        <v>106</v>
      </c>
      <c r="S20" s="51" t="s">
        <v>373</v>
      </c>
      <c r="T20" s="52">
        <v>0</v>
      </c>
    </row>
    <row r="21" spans="2:20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513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  <c r="Q21" s="34"/>
      <c r="R21" s="50" t="s">
        <v>106</v>
      </c>
      <c r="S21" s="51" t="s">
        <v>1156</v>
      </c>
      <c r="T21" s="52">
        <v>0</v>
      </c>
    </row>
    <row r="22" spans="2:20" ht="12.95" customHeight="1">
      <c r="B22" s="50" t="s">
        <v>106</v>
      </c>
      <c r="C22" s="51" t="s">
        <v>555</v>
      </c>
      <c r="D22" s="52">
        <v>0</v>
      </c>
      <c r="E22" s="34"/>
      <c r="F22" s="50" t="s">
        <v>106</v>
      </c>
      <c r="G22" s="51" t="s">
        <v>484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375</v>
      </c>
      <c r="P22" s="52">
        <v>3</v>
      </c>
      <c r="Q22" s="34"/>
      <c r="R22" s="50" t="s">
        <v>106</v>
      </c>
      <c r="S22" s="51" t="s">
        <v>1215</v>
      </c>
      <c r="T22" s="52">
        <v>0</v>
      </c>
    </row>
    <row r="23" spans="2:20" ht="12.95" customHeight="1">
      <c r="B23" s="50" t="s">
        <v>107</v>
      </c>
      <c r="C23" s="51" t="s">
        <v>557</v>
      </c>
      <c r="D23" s="52">
        <v>3</v>
      </c>
      <c r="E23" s="34"/>
      <c r="F23" s="50" t="s">
        <v>107</v>
      </c>
      <c r="G23" s="51" t="s">
        <v>485</v>
      </c>
      <c r="H23" s="52">
        <v>4</v>
      </c>
      <c r="I23" s="34"/>
      <c r="J23" s="50" t="s">
        <v>107</v>
      </c>
      <c r="K23" s="51" t="s">
        <v>855</v>
      </c>
      <c r="L23" s="52">
        <v>5</v>
      </c>
      <c r="M23" s="34"/>
      <c r="N23" s="50" t="s">
        <v>107</v>
      </c>
      <c r="O23" s="51" t="s">
        <v>377</v>
      </c>
      <c r="P23" s="52">
        <v>4</v>
      </c>
      <c r="Q23" s="34"/>
      <c r="R23" s="50" t="s">
        <v>107</v>
      </c>
      <c r="S23" s="51" t="s">
        <v>376</v>
      </c>
      <c r="T23" s="52">
        <v>8</v>
      </c>
    </row>
    <row r="24" spans="2:20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1223</v>
      </c>
      <c r="L24" s="52">
        <v>0</v>
      </c>
      <c r="M24" s="34"/>
      <c r="N24" s="50" t="s">
        <v>108</v>
      </c>
      <c r="O24" s="51" t="s">
        <v>378</v>
      </c>
      <c r="P24" s="52">
        <v>0</v>
      </c>
      <c r="Q24" s="34"/>
      <c r="R24" s="50" t="s">
        <v>108</v>
      </c>
      <c r="S24" s="51" t="s">
        <v>1214</v>
      </c>
      <c r="T24" s="52">
        <v>0</v>
      </c>
    </row>
    <row r="25" spans="2:20" ht="12.95" customHeight="1">
      <c r="B25" s="50"/>
      <c r="C25" s="53" t="s">
        <v>28</v>
      </c>
      <c r="D25" s="54">
        <f>SUM(D17:D24)</f>
        <v>27</v>
      </c>
      <c r="E25" s="34"/>
      <c r="F25" s="50"/>
      <c r="G25" s="55" t="s">
        <v>28</v>
      </c>
      <c r="H25" s="54">
        <f>SUM(H17:H24)</f>
        <v>7</v>
      </c>
      <c r="I25" s="34"/>
      <c r="J25" s="50"/>
      <c r="K25" s="53" t="s">
        <v>28</v>
      </c>
      <c r="L25" s="54">
        <f>SUM(L17:L24)</f>
        <v>29</v>
      </c>
      <c r="M25" s="34"/>
      <c r="N25" s="50"/>
      <c r="O25" s="53" t="s">
        <v>28</v>
      </c>
      <c r="P25" s="54">
        <f>SUM(P17:P24)</f>
        <v>16</v>
      </c>
      <c r="Q25" s="34"/>
      <c r="R25" s="50"/>
      <c r="S25" s="53" t="s">
        <v>28</v>
      </c>
      <c r="T25" s="54">
        <f>SUM(T17:T24)</f>
        <v>19</v>
      </c>
    </row>
    <row r="26" spans="2:20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Q26" s="34"/>
      <c r="R26" s="34"/>
      <c r="S26" s="34"/>
      <c r="T26" s="34"/>
    </row>
    <row r="27" spans="2:20" ht="12.95" customHeight="1">
      <c r="B27" s="519" t="s">
        <v>152</v>
      </c>
      <c r="C27" s="520"/>
      <c r="D27" s="430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159" t="s">
        <v>664</v>
      </c>
      <c r="M27" s="34"/>
      <c r="N27" s="519" t="s">
        <v>83</v>
      </c>
      <c r="O27" s="520"/>
      <c r="P27" s="49" t="s">
        <v>591</v>
      </c>
      <c r="Q27" s="34"/>
      <c r="R27" s="34"/>
      <c r="S27" s="94"/>
      <c r="T27" s="34"/>
    </row>
    <row r="28" spans="2:20" ht="12.95" customHeight="1">
      <c r="B28" s="50" t="s">
        <v>104</v>
      </c>
      <c r="C28" s="51" t="s">
        <v>560</v>
      </c>
      <c r="D28" s="52">
        <v>9</v>
      </c>
      <c r="E28" s="34"/>
      <c r="F28" s="50" t="s">
        <v>104</v>
      </c>
      <c r="G28" s="51" t="s">
        <v>390</v>
      </c>
      <c r="H28" s="52">
        <v>13</v>
      </c>
      <c r="I28" s="34"/>
      <c r="J28" s="50" t="s">
        <v>104</v>
      </c>
      <c r="K28" s="51" t="s">
        <v>517</v>
      </c>
      <c r="L28" s="52">
        <v>9</v>
      </c>
      <c r="M28" s="34"/>
      <c r="N28" s="50" t="s">
        <v>104</v>
      </c>
      <c r="O28" s="51" t="s">
        <v>403</v>
      </c>
      <c r="P28" s="52">
        <v>6</v>
      </c>
      <c r="Q28" s="34"/>
      <c r="R28" s="34"/>
      <c r="S28" s="93"/>
      <c r="T28" s="94"/>
    </row>
    <row r="29" spans="2:20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393</v>
      </c>
      <c r="H29" s="52">
        <v>0</v>
      </c>
      <c r="I29" s="34"/>
      <c r="J29" s="50" t="s">
        <v>105</v>
      </c>
      <c r="K29" s="51" t="s">
        <v>610</v>
      </c>
      <c r="L29" s="52">
        <v>12</v>
      </c>
      <c r="M29" s="34"/>
      <c r="N29" s="50" t="s">
        <v>105</v>
      </c>
      <c r="O29" s="51" t="s">
        <v>405</v>
      </c>
      <c r="P29" s="52">
        <v>0</v>
      </c>
      <c r="Q29" s="34"/>
      <c r="R29" s="34"/>
      <c r="S29" s="93"/>
      <c r="T29" s="94"/>
    </row>
    <row r="30" spans="2:20" ht="12.95" customHeight="1">
      <c r="B30" s="50" t="s">
        <v>105</v>
      </c>
      <c r="C30" s="51" t="s">
        <v>564</v>
      </c>
      <c r="D30" s="52">
        <v>18</v>
      </c>
      <c r="E30" s="34"/>
      <c r="F30" s="50" t="s">
        <v>105</v>
      </c>
      <c r="G30" s="51" t="s">
        <v>394</v>
      </c>
      <c r="H30" s="52">
        <v>0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816</v>
      </c>
      <c r="P30" s="52">
        <v>2</v>
      </c>
      <c r="Q30" s="34"/>
      <c r="R30" s="34"/>
      <c r="S30" s="93"/>
      <c r="T30" s="94"/>
    </row>
    <row r="31" spans="2:20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395</v>
      </c>
      <c r="H31" s="52">
        <v>0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409</v>
      </c>
      <c r="P31" s="52">
        <v>0</v>
      </c>
      <c r="Q31" s="34"/>
      <c r="R31" s="34"/>
      <c r="S31" s="93"/>
      <c r="T31" s="94"/>
    </row>
    <row r="32" spans="2:20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396</v>
      </c>
      <c r="H32" s="52">
        <v>3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966</v>
      </c>
      <c r="P32" s="52">
        <v>3</v>
      </c>
      <c r="Q32" s="34"/>
      <c r="R32" s="34"/>
      <c r="S32" s="93"/>
      <c r="T32" s="94"/>
    </row>
    <row r="33" spans="2:20" ht="12.95" customHeight="1">
      <c r="B33" s="50" t="s">
        <v>106</v>
      </c>
      <c r="C33" s="51" t="s">
        <v>569</v>
      </c>
      <c r="D33" s="52">
        <v>0</v>
      </c>
      <c r="E33" s="34"/>
      <c r="F33" s="50" t="s">
        <v>106</v>
      </c>
      <c r="G33" s="51" t="s">
        <v>397</v>
      </c>
      <c r="H33" s="52">
        <v>3</v>
      </c>
      <c r="I33" s="34"/>
      <c r="J33" s="50" t="s">
        <v>106</v>
      </c>
      <c r="K33" s="51" t="s">
        <v>525</v>
      </c>
      <c r="L33" s="52">
        <v>0</v>
      </c>
      <c r="M33" s="34"/>
      <c r="N33" s="50" t="s">
        <v>106</v>
      </c>
      <c r="O33" s="51" t="s">
        <v>410</v>
      </c>
      <c r="P33" s="52">
        <v>0</v>
      </c>
      <c r="Q33" s="34"/>
      <c r="R33" s="34"/>
      <c r="S33" s="93"/>
      <c r="T33" s="94"/>
    </row>
    <row r="34" spans="2:20" ht="12.95" customHeight="1">
      <c r="B34" s="50" t="s">
        <v>107</v>
      </c>
      <c r="C34" s="51" t="s">
        <v>571</v>
      </c>
      <c r="D34" s="52">
        <v>7</v>
      </c>
      <c r="E34" s="34"/>
      <c r="F34" s="50" t="s">
        <v>107</v>
      </c>
      <c r="G34" s="51" t="s">
        <v>400</v>
      </c>
      <c r="H34" s="52">
        <v>16</v>
      </c>
      <c r="I34" s="34"/>
      <c r="J34" s="50" t="s">
        <v>107</v>
      </c>
      <c r="K34" s="51" t="s">
        <v>527</v>
      </c>
      <c r="L34" s="52">
        <v>13</v>
      </c>
      <c r="M34" s="34"/>
      <c r="N34" s="50" t="s">
        <v>107</v>
      </c>
      <c r="O34" s="51" t="s">
        <v>737</v>
      </c>
      <c r="P34" s="52">
        <v>3</v>
      </c>
      <c r="Q34" s="34"/>
      <c r="R34" s="34"/>
      <c r="S34" s="93"/>
      <c r="T34" s="94"/>
    </row>
    <row r="35" spans="2:20" ht="12.95" customHeight="1">
      <c r="B35" s="50" t="s">
        <v>108</v>
      </c>
      <c r="C35" s="51" t="s">
        <v>1107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416</v>
      </c>
      <c r="P35" s="52">
        <v>0</v>
      </c>
      <c r="Q35" s="34"/>
      <c r="R35" s="34"/>
      <c r="S35" s="34"/>
      <c r="T35" s="34"/>
    </row>
    <row r="36" spans="2:20" ht="12.95" customHeight="1">
      <c r="B36" s="50"/>
      <c r="C36" s="53" t="s">
        <v>28</v>
      </c>
      <c r="D36" s="54">
        <f>SUM(D28:D35)</f>
        <v>40</v>
      </c>
      <c r="E36" s="34"/>
      <c r="F36" s="50"/>
      <c r="G36" s="53" t="s">
        <v>28</v>
      </c>
      <c r="H36" s="54">
        <f>SUM(H28:H35)</f>
        <v>35</v>
      </c>
      <c r="I36" s="34"/>
      <c r="J36" s="50"/>
      <c r="K36" s="53" t="s">
        <v>28</v>
      </c>
      <c r="L36" s="54">
        <f>SUM(L28:L35)</f>
        <v>34</v>
      </c>
      <c r="M36" s="34"/>
      <c r="N36" s="51"/>
      <c r="O36" s="55" t="s">
        <v>28</v>
      </c>
      <c r="P36" s="54">
        <f>SUM(P28:P35)</f>
        <v>14</v>
      </c>
      <c r="Q36" s="34"/>
      <c r="R36" s="34"/>
      <c r="S36" s="34"/>
      <c r="T36" s="34"/>
    </row>
    <row r="37" spans="2:20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  <c r="Q37" s="34"/>
      <c r="R37" s="34"/>
      <c r="S37" s="34"/>
      <c r="T37" s="34"/>
    </row>
    <row r="38" spans="2:20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19" t="s">
        <v>153</v>
      </c>
      <c r="O38" s="520"/>
      <c r="P38" s="49" t="s">
        <v>591</v>
      </c>
      <c r="Q38" s="34"/>
      <c r="R38" s="95"/>
      <c r="S38" s="34"/>
      <c r="T38" s="34"/>
    </row>
    <row r="39" spans="2:20" ht="12.95" customHeight="1">
      <c r="B39" s="50" t="s">
        <v>104</v>
      </c>
      <c r="C39" s="51" t="s">
        <v>574</v>
      </c>
      <c r="D39" s="52">
        <v>3</v>
      </c>
      <c r="E39" s="34"/>
      <c r="F39" s="50" t="s">
        <v>104</v>
      </c>
      <c r="G39" s="51" t="s">
        <v>491</v>
      </c>
      <c r="H39" s="52">
        <v>0</v>
      </c>
      <c r="I39" s="34"/>
      <c r="J39" s="50" t="s">
        <v>104</v>
      </c>
      <c r="K39" s="51" t="s">
        <v>433</v>
      </c>
      <c r="L39" s="52">
        <v>9</v>
      </c>
      <c r="M39" s="34"/>
      <c r="N39" s="50" t="s">
        <v>104</v>
      </c>
      <c r="O39" s="51" t="s">
        <v>504</v>
      </c>
      <c r="P39" s="52">
        <v>3</v>
      </c>
      <c r="Q39" s="34"/>
      <c r="R39" s="96"/>
      <c r="S39" s="92"/>
      <c r="T39" s="34"/>
    </row>
    <row r="40" spans="2:20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494</v>
      </c>
      <c r="H40" s="52">
        <v>0</v>
      </c>
      <c r="I40" s="34"/>
      <c r="J40" s="50" t="s">
        <v>105</v>
      </c>
      <c r="K40" s="51" t="s">
        <v>435</v>
      </c>
      <c r="L40" s="52">
        <v>6</v>
      </c>
      <c r="M40" s="34"/>
      <c r="N40" s="50" t="s">
        <v>105</v>
      </c>
      <c r="O40" s="51" t="s">
        <v>1074</v>
      </c>
      <c r="P40" s="52">
        <v>0</v>
      </c>
      <c r="Q40" s="34"/>
      <c r="R40" s="34"/>
      <c r="S40" s="92"/>
      <c r="T40" s="34"/>
    </row>
    <row r="41" spans="2:20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438</v>
      </c>
      <c r="L41" s="52">
        <v>0</v>
      </c>
      <c r="M41" s="34"/>
      <c r="N41" s="50" t="s">
        <v>105</v>
      </c>
      <c r="O41" s="51" t="s">
        <v>506</v>
      </c>
      <c r="P41" s="52">
        <v>0</v>
      </c>
      <c r="Q41" s="34"/>
      <c r="R41" s="34"/>
      <c r="S41" s="92"/>
      <c r="T41" s="34"/>
    </row>
    <row r="42" spans="2:20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440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Q42" s="34"/>
      <c r="R42" s="34"/>
      <c r="S42" s="92"/>
      <c r="T42" s="34"/>
    </row>
    <row r="43" spans="2:20" ht="12.95" customHeight="1">
      <c r="B43" s="50" t="s">
        <v>106</v>
      </c>
      <c r="C43" s="51" t="s">
        <v>613</v>
      </c>
      <c r="D43" s="52">
        <v>3</v>
      </c>
      <c r="E43" s="34"/>
      <c r="F43" s="50" t="s">
        <v>106</v>
      </c>
      <c r="G43" s="51" t="s">
        <v>498</v>
      </c>
      <c r="H43" s="52">
        <v>6</v>
      </c>
      <c r="I43" s="34"/>
      <c r="J43" s="50" t="s">
        <v>106</v>
      </c>
      <c r="K43" s="51" t="s">
        <v>442</v>
      </c>
      <c r="L43" s="52">
        <v>0</v>
      </c>
      <c r="M43" s="34"/>
      <c r="N43" s="50" t="s">
        <v>106</v>
      </c>
      <c r="O43" s="51" t="s">
        <v>511</v>
      </c>
      <c r="P43" s="52">
        <v>0</v>
      </c>
      <c r="Q43" s="34"/>
      <c r="R43" s="34"/>
      <c r="S43" s="93"/>
      <c r="T43" s="34"/>
    </row>
    <row r="44" spans="2:20" ht="12.95" customHeight="1">
      <c r="B44" s="50" t="s">
        <v>106</v>
      </c>
      <c r="C44" s="51" t="s">
        <v>583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965</v>
      </c>
      <c r="L44" s="52">
        <v>6</v>
      </c>
      <c r="M44" s="34"/>
      <c r="N44" s="50" t="s">
        <v>106</v>
      </c>
      <c r="O44" s="51" t="s">
        <v>512</v>
      </c>
      <c r="P44" s="52">
        <v>0</v>
      </c>
      <c r="Q44" s="34"/>
      <c r="R44" s="34"/>
      <c r="S44" s="92"/>
      <c r="T44" s="34"/>
    </row>
    <row r="45" spans="2:20" ht="12.95" customHeight="1">
      <c r="B45" s="50" t="s">
        <v>107</v>
      </c>
      <c r="C45" s="51" t="s">
        <v>592</v>
      </c>
      <c r="D45" s="52">
        <v>13</v>
      </c>
      <c r="E45" s="34"/>
      <c r="F45" s="50" t="s">
        <v>107</v>
      </c>
      <c r="G45" s="51" t="s">
        <v>500</v>
      </c>
      <c r="H45" s="52">
        <v>6</v>
      </c>
      <c r="I45" s="34"/>
      <c r="J45" s="50" t="s">
        <v>107</v>
      </c>
      <c r="K45" s="51" t="s">
        <v>445</v>
      </c>
      <c r="L45" s="52">
        <v>7</v>
      </c>
      <c r="M45" s="34"/>
      <c r="N45" s="50" t="s">
        <v>107</v>
      </c>
      <c r="O45" s="51" t="s">
        <v>514</v>
      </c>
      <c r="P45" s="52">
        <v>12</v>
      </c>
      <c r="Q45" s="34"/>
      <c r="R45" s="34"/>
      <c r="S45" s="93"/>
      <c r="T45" s="34"/>
    </row>
    <row r="46" spans="2:20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6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  <c r="Q46" s="34"/>
      <c r="R46" s="34"/>
      <c r="S46" s="97"/>
      <c r="T46" s="34"/>
    </row>
    <row r="47" spans="2:20" ht="12.95" customHeight="1">
      <c r="B47" s="50"/>
      <c r="C47" s="53" t="s">
        <v>28</v>
      </c>
      <c r="D47" s="54">
        <f>SUM(D39:D46)</f>
        <v>19</v>
      </c>
      <c r="E47" s="34"/>
      <c r="F47" s="50"/>
      <c r="G47" s="53" t="s">
        <v>28</v>
      </c>
      <c r="H47" s="54">
        <f>SUM(H39:H46)</f>
        <v>18</v>
      </c>
      <c r="I47" s="34"/>
      <c r="J47" s="50"/>
      <c r="K47" s="53" t="s">
        <v>28</v>
      </c>
      <c r="L47" s="54">
        <f>SUM(L39:L46)</f>
        <v>28</v>
      </c>
      <c r="M47" s="34"/>
      <c r="N47" s="50"/>
      <c r="O47" s="53" t="s">
        <v>28</v>
      </c>
      <c r="P47" s="54">
        <f>SUM(P39:P46)</f>
        <v>15</v>
      </c>
      <c r="Q47" s="34"/>
      <c r="R47" s="34"/>
      <c r="S47" s="34"/>
      <c r="T47" s="34"/>
    </row>
    <row r="48" spans="2:20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2:20" ht="12.95" customHeight="1">
      <c r="B49" s="274" t="s">
        <v>30</v>
      </c>
      <c r="C49" s="275"/>
      <c r="D49" s="275"/>
      <c r="E49" s="275" t="s">
        <v>145</v>
      </c>
      <c r="F49" s="275"/>
      <c r="G49" s="275"/>
      <c r="H49" s="275"/>
      <c r="I49" s="316"/>
      <c r="J49" s="317"/>
      <c r="K49" s="294"/>
      <c r="L49" s="294"/>
      <c r="M49" s="294" t="s">
        <v>146</v>
      </c>
      <c r="N49" s="294"/>
      <c r="O49" s="295" t="s">
        <v>68</v>
      </c>
      <c r="P49" s="296"/>
      <c r="Q49" s="34"/>
      <c r="R49" s="577"/>
      <c r="S49" s="577"/>
      <c r="T49" s="577"/>
    </row>
    <row r="50" spans="2:20" ht="12.95" customHeight="1">
      <c r="B50" s="247"/>
      <c r="C50" s="297" t="s">
        <v>1155</v>
      </c>
      <c r="D50" s="298">
        <f>T14</f>
        <v>17</v>
      </c>
      <c r="E50" s="299"/>
      <c r="F50" s="318" t="s">
        <v>82</v>
      </c>
      <c r="G50" s="297" t="s">
        <v>19</v>
      </c>
      <c r="H50" s="298">
        <f>L36</f>
        <v>34</v>
      </c>
      <c r="I50" s="237"/>
      <c r="J50" s="318" t="s">
        <v>82</v>
      </c>
      <c r="K50" s="280" t="s">
        <v>57</v>
      </c>
      <c r="L50" s="281">
        <f>D47</f>
        <v>19</v>
      </c>
      <c r="M50" s="282"/>
      <c r="N50" s="318" t="s">
        <v>82</v>
      </c>
      <c r="O50" s="280" t="s">
        <v>154</v>
      </c>
      <c r="P50" s="283">
        <f>L47</f>
        <v>28</v>
      </c>
      <c r="Q50" s="34"/>
      <c r="R50" s="579"/>
      <c r="S50" s="579"/>
      <c r="T50" s="579"/>
    </row>
    <row r="51" spans="2:20" ht="12.95" customHeight="1">
      <c r="B51" s="253" t="s">
        <v>31</v>
      </c>
      <c r="C51" s="300" t="s">
        <v>1217</v>
      </c>
      <c r="D51" s="301">
        <f>H36</f>
        <v>35</v>
      </c>
      <c r="E51" s="301"/>
      <c r="F51" s="301"/>
      <c r="G51" s="300" t="s">
        <v>1008</v>
      </c>
      <c r="H51" s="301">
        <f>D25</f>
        <v>27</v>
      </c>
      <c r="I51" s="238"/>
      <c r="J51" s="74"/>
      <c r="K51" s="284" t="s">
        <v>1219</v>
      </c>
      <c r="L51" s="285">
        <f>P25</f>
        <v>16</v>
      </c>
      <c r="M51" s="286"/>
      <c r="N51" s="285"/>
      <c r="O51" s="284" t="s">
        <v>766</v>
      </c>
      <c r="P51" s="287">
        <f>P36</f>
        <v>14</v>
      </c>
      <c r="Q51" s="74"/>
      <c r="R51" s="579"/>
      <c r="S51" s="579"/>
      <c r="T51" s="579"/>
    </row>
    <row r="52" spans="2:20" ht="12.95" customHeight="1">
      <c r="B52" s="307"/>
      <c r="C52" s="302"/>
      <c r="D52" s="302"/>
      <c r="E52" s="303"/>
      <c r="F52" s="306"/>
      <c r="G52" s="302"/>
      <c r="H52" s="302"/>
      <c r="I52" s="238"/>
      <c r="J52" s="460"/>
      <c r="K52" s="288"/>
      <c r="L52" s="288"/>
      <c r="M52" s="286"/>
      <c r="N52" s="460"/>
      <c r="O52" s="288"/>
      <c r="P52" s="289"/>
      <c r="Q52" s="34"/>
      <c r="R52" s="579"/>
      <c r="S52" s="579"/>
      <c r="T52" s="579"/>
    </row>
    <row r="53" spans="2:20" ht="12.95" customHeight="1">
      <c r="B53" s="423" t="s">
        <v>82</v>
      </c>
      <c r="C53" s="300" t="s">
        <v>20</v>
      </c>
      <c r="D53" s="301">
        <f>L14</f>
        <v>33</v>
      </c>
      <c r="E53" s="303"/>
      <c r="F53" s="162" t="s">
        <v>82</v>
      </c>
      <c r="G53" s="300" t="s">
        <v>152</v>
      </c>
      <c r="H53" s="301">
        <f>D36</f>
        <v>40</v>
      </c>
      <c r="I53" s="238"/>
      <c r="J53" s="162" t="s">
        <v>82</v>
      </c>
      <c r="K53" s="284" t="s">
        <v>25</v>
      </c>
      <c r="L53" s="285">
        <f>L25</f>
        <v>29</v>
      </c>
      <c r="M53" s="286"/>
      <c r="N53" s="162" t="s">
        <v>82</v>
      </c>
      <c r="O53" s="284" t="s">
        <v>153</v>
      </c>
      <c r="P53" s="287">
        <f>P47</f>
        <v>15</v>
      </c>
      <c r="Q53" s="34"/>
      <c r="R53" s="579"/>
      <c r="S53" s="579"/>
      <c r="T53" s="579"/>
    </row>
    <row r="54" spans="2:20" ht="12.95" customHeight="1">
      <c r="B54" s="255"/>
      <c r="C54" s="304" t="s">
        <v>1218</v>
      </c>
      <c r="D54" s="305">
        <f>P14</f>
        <v>30</v>
      </c>
      <c r="E54" s="304"/>
      <c r="F54" s="305"/>
      <c r="G54" s="304" t="s">
        <v>929</v>
      </c>
      <c r="H54" s="305">
        <f>H14</f>
        <v>18</v>
      </c>
      <c r="I54" s="239"/>
      <c r="J54" s="104"/>
      <c r="K54" s="290" t="s">
        <v>1220</v>
      </c>
      <c r="L54" s="291">
        <f>H47</f>
        <v>18</v>
      </c>
      <c r="M54" s="292"/>
      <c r="N54" s="291"/>
      <c r="O54" s="290" t="s">
        <v>660</v>
      </c>
      <c r="P54" s="293">
        <f>H25</f>
        <v>7</v>
      </c>
      <c r="Q54" s="74"/>
      <c r="R54" s="578"/>
      <c r="S54" s="578"/>
      <c r="T54" s="578"/>
    </row>
    <row r="55" spans="2:20" ht="12.95" customHeight="1">
      <c r="B55" s="34"/>
      <c r="C55" s="34"/>
      <c r="D55" s="34"/>
      <c r="E55" s="34"/>
      <c r="M55" s="34"/>
      <c r="N55" s="34"/>
      <c r="O55" s="34"/>
      <c r="P55" s="34"/>
      <c r="Q55" s="34"/>
      <c r="R55" s="578"/>
      <c r="S55" s="578"/>
      <c r="T55" s="578"/>
    </row>
    <row r="56" spans="2:20" ht="12.95" customHeight="1">
      <c r="B56" s="528" t="s">
        <v>141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Q56" s="34"/>
      <c r="R56" s="578"/>
      <c r="S56" s="578"/>
      <c r="T56" s="578"/>
    </row>
    <row r="57" spans="2:20" ht="12.95" customHeight="1">
      <c r="B57" s="82" t="s">
        <v>152</v>
      </c>
      <c r="C57" s="83"/>
      <c r="D57" s="52">
        <f>$D$36</f>
        <v>40</v>
      </c>
      <c r="E57" s="34"/>
      <c r="F57" s="502" t="s">
        <v>1229</v>
      </c>
      <c r="G57" s="517"/>
      <c r="H57" s="517"/>
      <c r="I57" s="517"/>
      <c r="J57" s="517"/>
      <c r="K57" s="517"/>
      <c r="L57" s="503"/>
      <c r="M57" s="34"/>
      <c r="N57" s="449" t="s">
        <v>159</v>
      </c>
      <c r="O57" s="61"/>
      <c r="P57" s="310"/>
      <c r="Q57" s="34"/>
      <c r="R57" s="578"/>
      <c r="S57" s="578"/>
      <c r="T57" s="578"/>
    </row>
    <row r="58" spans="2:20" ht="12.95" customHeight="1">
      <c r="B58" s="82" t="s">
        <v>24</v>
      </c>
      <c r="C58" s="83"/>
      <c r="D58" s="52">
        <f>$H$36</f>
        <v>35</v>
      </c>
      <c r="E58" s="34"/>
      <c r="F58" s="502" t="s">
        <v>1230</v>
      </c>
      <c r="G58" s="517"/>
      <c r="H58" s="517"/>
      <c r="I58" s="517"/>
      <c r="J58" s="517"/>
      <c r="K58" s="517"/>
      <c r="L58" s="503"/>
      <c r="M58" s="34"/>
      <c r="N58" s="448" t="s">
        <v>1228</v>
      </c>
      <c r="O58" s="155"/>
      <c r="P58" s="441">
        <f>MAX(D6:D12,H6:H12,L6:L12,P6:P12,D17:D23,H17:H23,L17:L23,P17:P23,D28:D34,H28:H34,L28:L34,P28:P34,D39:D45,H39:H45,L39:L45,P39:P45)</f>
        <v>21</v>
      </c>
      <c r="Q58" s="34"/>
      <c r="R58" s="34"/>
      <c r="S58" s="34"/>
      <c r="T58" s="34"/>
    </row>
    <row r="59" spans="2:20" ht="12.95" customHeight="1">
      <c r="B59" s="464" t="s">
        <v>109</v>
      </c>
      <c r="C59" s="465"/>
      <c r="D59" s="466">
        <f>$D$14</f>
        <v>34</v>
      </c>
      <c r="E59" s="34"/>
      <c r="F59" s="502" t="s">
        <v>1231</v>
      </c>
      <c r="G59" s="517"/>
      <c r="H59" s="517"/>
      <c r="I59" s="517"/>
      <c r="J59" s="517"/>
      <c r="K59" s="517"/>
      <c r="L59" s="503"/>
      <c r="M59" s="34"/>
      <c r="N59" s="84" t="s">
        <v>160</v>
      </c>
      <c r="O59" s="46"/>
      <c r="P59" s="72"/>
      <c r="Q59" s="34"/>
      <c r="R59" s="34"/>
      <c r="S59" s="34"/>
      <c r="T59" s="34"/>
    </row>
    <row r="60" spans="2:20" ht="12.95" customHeight="1">
      <c r="B60" s="82" t="s">
        <v>19</v>
      </c>
      <c r="C60" s="83"/>
      <c r="D60" s="52">
        <f>$L$36</f>
        <v>34</v>
      </c>
      <c r="E60" s="34"/>
      <c r="F60" s="502" t="s">
        <v>1232</v>
      </c>
      <c r="G60" s="517"/>
      <c r="H60" s="517"/>
      <c r="I60" s="517"/>
      <c r="J60" s="517"/>
      <c r="K60" s="517"/>
      <c r="L60" s="503"/>
      <c r="M60" s="34"/>
      <c r="N60" s="70" t="s">
        <v>152</v>
      </c>
      <c r="O60" s="46"/>
      <c r="P60" s="72">
        <f>MAX(D14,H14,L14,P14,D25,H25,L25,P25,D36,H36,L36,P36,D47,H47,L47,P47)</f>
        <v>40</v>
      </c>
      <c r="Q60" s="34"/>
      <c r="R60" s="34"/>
      <c r="S60" s="34"/>
      <c r="T60" s="34"/>
    </row>
    <row r="61" spans="2:20" ht="12.95" customHeight="1">
      <c r="B61" s="82" t="s">
        <v>20</v>
      </c>
      <c r="C61" s="83"/>
      <c r="D61" s="52">
        <f>$L$14</f>
        <v>33</v>
      </c>
      <c r="E61" s="34"/>
      <c r="F61" s="502" t="s">
        <v>1233</v>
      </c>
      <c r="G61" s="517"/>
      <c r="H61" s="517"/>
      <c r="I61" s="517"/>
      <c r="J61" s="517"/>
      <c r="K61" s="517"/>
      <c r="L61" s="503"/>
      <c r="M61" s="34"/>
      <c r="N61" s="449" t="s">
        <v>161</v>
      </c>
      <c r="O61" s="63"/>
      <c r="P61" s="310"/>
      <c r="Q61" s="34"/>
      <c r="R61" s="34"/>
      <c r="S61" s="34"/>
      <c r="T61" s="34"/>
    </row>
    <row r="62" spans="2:20" ht="12.95" customHeight="1">
      <c r="B62" s="82" t="s">
        <v>26</v>
      </c>
      <c r="C62" s="83"/>
      <c r="D62" s="52">
        <f>$P$14</f>
        <v>30</v>
      </c>
      <c r="E62" s="34"/>
      <c r="F62" s="502" t="s">
        <v>1234</v>
      </c>
      <c r="G62" s="517"/>
      <c r="H62" s="517"/>
      <c r="I62" s="517"/>
      <c r="J62" s="517"/>
      <c r="K62" s="517"/>
      <c r="L62" s="503"/>
      <c r="M62" s="34"/>
      <c r="N62" s="448" t="s">
        <v>155</v>
      </c>
      <c r="O62" s="75"/>
      <c r="P62" s="441">
        <f>MIN(D14,H14,L14,P14,D25,H25,L25,P25,D36,H36,L36,P36,D47,H47,L47,P47)</f>
        <v>7</v>
      </c>
      <c r="Q62" s="34"/>
      <c r="R62" s="34"/>
      <c r="S62" s="34"/>
      <c r="T62" s="34"/>
    </row>
    <row r="63" spans="2:20" ht="12.95" customHeight="1">
      <c r="B63" s="82" t="s">
        <v>25</v>
      </c>
      <c r="C63" s="83"/>
      <c r="D63" s="52">
        <f>$L$25</f>
        <v>29</v>
      </c>
      <c r="E63" s="34"/>
      <c r="F63" s="502" t="s">
        <v>1235</v>
      </c>
      <c r="G63" s="517"/>
      <c r="H63" s="517"/>
      <c r="I63" s="517"/>
      <c r="J63" s="517"/>
      <c r="K63" s="517"/>
      <c r="L63" s="503"/>
      <c r="M63" s="34"/>
      <c r="N63" s="84" t="s">
        <v>172</v>
      </c>
      <c r="O63" s="34"/>
      <c r="P63" s="69"/>
      <c r="Q63" s="34"/>
      <c r="R63" s="34"/>
      <c r="S63" s="34"/>
      <c r="T63" s="34"/>
    </row>
    <row r="64" spans="2:20" ht="12.95" customHeight="1">
      <c r="B64" s="82" t="s">
        <v>154</v>
      </c>
      <c r="C64" s="83"/>
      <c r="D64" s="52">
        <f>$L$47</f>
        <v>28</v>
      </c>
      <c r="E64" s="34"/>
      <c r="F64" s="502" t="s">
        <v>1236</v>
      </c>
      <c r="G64" s="517"/>
      <c r="H64" s="517"/>
      <c r="I64" s="517"/>
      <c r="J64" s="517"/>
      <c r="K64" s="517"/>
      <c r="L64" s="503"/>
      <c r="M64" s="34"/>
      <c r="N64" s="512" t="s">
        <v>21</v>
      </c>
      <c r="O64" s="513"/>
      <c r="P64" s="85">
        <v>10</v>
      </c>
      <c r="Q64" s="34"/>
      <c r="R64" s="34"/>
      <c r="S64" s="34"/>
      <c r="T64" s="34"/>
    </row>
    <row r="65" spans="2:20" ht="12.95" customHeight="1">
      <c r="B65" s="82" t="s">
        <v>21</v>
      </c>
      <c r="C65" s="83"/>
      <c r="D65" s="52">
        <f>$D$25</f>
        <v>27</v>
      </c>
      <c r="E65" s="34"/>
      <c r="F65" s="502" t="s">
        <v>1237</v>
      </c>
      <c r="G65" s="517"/>
      <c r="H65" s="517"/>
      <c r="I65" s="517"/>
      <c r="J65" s="517"/>
      <c r="K65" s="517"/>
      <c r="L65" s="503"/>
      <c r="M65" s="34"/>
      <c r="N65" s="34"/>
      <c r="O65" s="34"/>
      <c r="P65" s="34"/>
      <c r="Q65" s="34"/>
      <c r="R65" s="34"/>
      <c r="S65" s="34"/>
      <c r="T65" s="34"/>
    </row>
    <row r="66" spans="2:20" ht="12.95" customHeight="1">
      <c r="B66" s="82" t="s">
        <v>57</v>
      </c>
      <c r="C66" s="83"/>
      <c r="D66" s="52">
        <f>$D$47</f>
        <v>19</v>
      </c>
      <c r="E66" s="34"/>
      <c r="F66" s="502" t="s">
        <v>1238</v>
      </c>
      <c r="G66" s="517"/>
      <c r="H66" s="517"/>
      <c r="I66" s="517"/>
      <c r="J66" s="517"/>
      <c r="K66" s="517"/>
      <c r="L66" s="503"/>
      <c r="M66" s="34"/>
      <c r="N66" s="79" t="s">
        <v>142</v>
      </c>
      <c r="O66" s="81"/>
      <c r="P66" s="86"/>
      <c r="Q66" s="34"/>
      <c r="R66" s="34"/>
      <c r="S66" s="34"/>
      <c r="T66" s="34"/>
    </row>
    <row r="67" spans="2:20" ht="12.95" customHeight="1">
      <c r="B67" s="82" t="s">
        <v>148</v>
      </c>
      <c r="C67" s="83"/>
      <c r="D67" s="52">
        <f>$H$14</f>
        <v>18</v>
      </c>
      <c r="E67" s="34"/>
      <c r="F67" s="502" t="s">
        <v>1239</v>
      </c>
      <c r="G67" s="517"/>
      <c r="H67" s="517"/>
      <c r="I67" s="517"/>
      <c r="J67" s="517"/>
      <c r="K67" s="517"/>
      <c r="L67" s="503"/>
      <c r="M67" s="34"/>
      <c r="N67" s="569" t="s">
        <v>1248</v>
      </c>
      <c r="O67" s="570"/>
      <c r="P67" s="571"/>
      <c r="Q67" s="576" t="s">
        <v>145</v>
      </c>
      <c r="R67" s="533"/>
      <c r="S67" s="533"/>
      <c r="T67" s="533"/>
    </row>
    <row r="68" spans="2:20" ht="12.95" customHeight="1">
      <c r="B68" s="82" t="s">
        <v>192</v>
      </c>
      <c r="C68" s="83"/>
      <c r="D68" s="52">
        <f>$H$47</f>
        <v>18</v>
      </c>
      <c r="E68" s="34"/>
      <c r="F68" s="502" t="s">
        <v>1240</v>
      </c>
      <c r="G68" s="517"/>
      <c r="H68" s="517"/>
      <c r="I68" s="517"/>
      <c r="J68" s="517"/>
      <c r="K68" s="517"/>
      <c r="L68" s="503"/>
      <c r="M68" s="34"/>
      <c r="N68" s="569" t="s">
        <v>1249</v>
      </c>
      <c r="O68" s="570"/>
      <c r="P68" s="571"/>
      <c r="Q68" s="576"/>
      <c r="R68" s="533"/>
      <c r="S68" s="533"/>
      <c r="T68" s="533"/>
    </row>
    <row r="69" spans="2:20" ht="12.95" customHeight="1">
      <c r="B69" s="82" t="s">
        <v>1155</v>
      </c>
      <c r="C69" s="83"/>
      <c r="D69" s="52">
        <f>$T$14</f>
        <v>17</v>
      </c>
      <c r="E69" s="34"/>
      <c r="F69" s="502" t="s">
        <v>1241</v>
      </c>
      <c r="G69" s="517"/>
      <c r="H69" s="517"/>
      <c r="I69" s="517"/>
      <c r="J69" s="517"/>
      <c r="K69" s="517"/>
      <c r="L69" s="503"/>
      <c r="M69" s="34"/>
      <c r="N69" s="569" t="s">
        <v>1250</v>
      </c>
      <c r="O69" s="570"/>
      <c r="P69" s="571"/>
      <c r="Q69" s="576"/>
      <c r="R69" s="572"/>
      <c r="S69" s="572"/>
      <c r="T69" s="572"/>
    </row>
    <row r="70" spans="2:20" ht="12.95" customHeight="1">
      <c r="B70" s="82" t="s">
        <v>113</v>
      </c>
      <c r="C70" s="83"/>
      <c r="D70" s="52">
        <f>$P$25</f>
        <v>16</v>
      </c>
      <c r="E70" s="34"/>
      <c r="F70" s="502" t="s">
        <v>1243</v>
      </c>
      <c r="G70" s="517"/>
      <c r="H70" s="517"/>
      <c r="I70" s="517"/>
      <c r="J70" s="517"/>
      <c r="K70" s="517"/>
      <c r="L70" s="503"/>
      <c r="M70" s="34"/>
      <c r="N70" s="569" t="s">
        <v>1251</v>
      </c>
      <c r="O70" s="570"/>
      <c r="P70" s="571"/>
      <c r="Q70" s="576"/>
      <c r="R70" s="533"/>
      <c r="S70" s="533"/>
      <c r="T70" s="533"/>
    </row>
    <row r="71" spans="2:20" ht="12.95" customHeight="1">
      <c r="B71" s="82" t="s">
        <v>153</v>
      </c>
      <c r="C71" s="83"/>
      <c r="D71" s="52">
        <f>$P$47</f>
        <v>15</v>
      </c>
      <c r="E71" s="34"/>
      <c r="F71" s="502" t="s">
        <v>1244</v>
      </c>
      <c r="G71" s="517"/>
      <c r="H71" s="517"/>
      <c r="I71" s="517"/>
      <c r="J71" s="517"/>
      <c r="K71" s="517"/>
      <c r="L71" s="503"/>
      <c r="M71" s="34"/>
      <c r="N71" s="573" t="s">
        <v>1253</v>
      </c>
      <c r="O71" s="574"/>
      <c r="P71" s="575"/>
      <c r="Q71" s="568" t="s">
        <v>146</v>
      </c>
      <c r="R71" s="572"/>
      <c r="S71" s="572"/>
      <c r="T71" s="572"/>
    </row>
    <row r="72" spans="2:20" ht="12.95" customHeight="1">
      <c r="B72" s="82" t="s">
        <v>83</v>
      </c>
      <c r="C72" s="83"/>
      <c r="D72" s="52">
        <f>$P$36</f>
        <v>14</v>
      </c>
      <c r="E72" s="34"/>
      <c r="F72" s="502" t="s">
        <v>1245</v>
      </c>
      <c r="G72" s="517"/>
      <c r="H72" s="517"/>
      <c r="I72" s="517"/>
      <c r="J72" s="517"/>
      <c r="K72" s="517"/>
      <c r="L72" s="503"/>
      <c r="M72" s="34"/>
      <c r="N72" s="573" t="s">
        <v>1252</v>
      </c>
      <c r="O72" s="574"/>
      <c r="P72" s="575"/>
      <c r="Q72" s="568"/>
      <c r="R72" s="572"/>
      <c r="S72" s="572"/>
      <c r="T72" s="572"/>
    </row>
    <row r="73" spans="2:20" ht="12.95" customHeight="1">
      <c r="B73" s="82" t="s">
        <v>155</v>
      </c>
      <c r="C73" s="83"/>
      <c r="D73" s="52">
        <f>$H$25</f>
        <v>7</v>
      </c>
      <c r="E73" s="34"/>
      <c r="F73" s="502" t="s">
        <v>1242</v>
      </c>
      <c r="G73" s="517"/>
      <c r="H73" s="517"/>
      <c r="I73" s="517"/>
      <c r="J73" s="517"/>
      <c r="K73" s="517"/>
      <c r="L73" s="503"/>
      <c r="M73" s="34"/>
      <c r="N73" s="573" t="s">
        <v>1255</v>
      </c>
      <c r="O73" s="574"/>
      <c r="P73" s="575"/>
      <c r="Q73" s="568"/>
      <c r="R73" s="572"/>
      <c r="S73" s="572"/>
      <c r="T73" s="572"/>
    </row>
    <row r="74" spans="2:20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7</v>
      </c>
      <c r="J74" s="158">
        <f>'wk15'!J74+I74</f>
        <v>62</v>
      </c>
      <c r="K74" s="502" t="s">
        <v>1247</v>
      </c>
      <c r="L74" s="503"/>
      <c r="M74" s="34"/>
      <c r="N74" s="573" t="s">
        <v>1254</v>
      </c>
      <c r="O74" s="574"/>
      <c r="P74" s="575"/>
      <c r="Q74" s="568"/>
      <c r="R74" s="572"/>
      <c r="S74" s="572"/>
      <c r="T74" s="572"/>
    </row>
    <row r="75" spans="2:20" ht="12.95" customHeight="1">
      <c r="B75" s="502" t="s">
        <v>803</v>
      </c>
      <c r="C75" s="503"/>
      <c r="D75" s="52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1</v>
      </c>
      <c r="J75" s="90">
        <f>'wk15'!J75+I75</f>
        <v>64</v>
      </c>
      <c r="K75" s="502" t="s">
        <v>1246</v>
      </c>
      <c r="L75" s="503"/>
      <c r="M75" s="34"/>
      <c r="N75" s="498" t="str">
        <f>$B$3</f>
        <v>ALL NFL TEAMS PLAYING</v>
      </c>
      <c r="O75" s="499"/>
      <c r="P75" s="500"/>
      <c r="Q75" s="34"/>
      <c r="R75" s="45"/>
      <c r="S75" s="34"/>
      <c r="T75" s="34"/>
    </row>
    <row r="76" spans="2:20" ht="12.95" customHeight="1">
      <c r="B76" s="464" t="s">
        <v>1212</v>
      </c>
      <c r="C76" s="465"/>
      <c r="D76" s="466">
        <f>$T$25</f>
        <v>19</v>
      </c>
      <c r="E76" s="5"/>
      <c r="F76" s="5"/>
      <c r="G76" s="5"/>
      <c r="H76" s="5"/>
      <c r="I76" s="5"/>
      <c r="J76" s="5"/>
      <c r="K76" s="5"/>
      <c r="L76" s="5"/>
      <c r="O76" s="233" t="s">
        <v>1256</v>
      </c>
      <c r="R76" s="30"/>
    </row>
    <row r="77" spans="2:20">
      <c r="R77" s="29"/>
    </row>
    <row r="78" spans="2:20">
      <c r="R78" s="30"/>
    </row>
    <row r="79" spans="2:20">
      <c r="R79" s="29"/>
    </row>
  </sheetData>
  <sortState xmlns:xlrd2="http://schemas.microsoft.com/office/spreadsheetml/2017/richdata2" ref="B57:D73">
    <sortCondition descending="1" ref="D73"/>
  </sortState>
  <mergeCells count="73">
    <mergeCell ref="F73:L73"/>
    <mergeCell ref="N74:P74"/>
    <mergeCell ref="R72:T72"/>
    <mergeCell ref="R73:T73"/>
    <mergeCell ref="N64:O64"/>
    <mergeCell ref="F67:L67"/>
    <mergeCell ref="F64:L64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B74:D74"/>
    <mergeCell ref="F63:L63"/>
    <mergeCell ref="N75:P75"/>
    <mergeCell ref="R67:T67"/>
    <mergeCell ref="N67:P67"/>
    <mergeCell ref="N68:P68"/>
    <mergeCell ref="R71:T71"/>
    <mergeCell ref="R69:T69"/>
    <mergeCell ref="N71:P71"/>
    <mergeCell ref="R74:T74"/>
    <mergeCell ref="R70:T70"/>
    <mergeCell ref="Q67:Q70"/>
    <mergeCell ref="R68:T68"/>
    <mergeCell ref="N73:P73"/>
    <mergeCell ref="N72:P72"/>
    <mergeCell ref="N70:P70"/>
    <mergeCell ref="B1:C1"/>
    <mergeCell ref="B56:C56"/>
    <mergeCell ref="N16:O16"/>
    <mergeCell ref="B5:C5"/>
    <mergeCell ref="B16:C16"/>
    <mergeCell ref="F16:G16"/>
    <mergeCell ref="J16:K16"/>
    <mergeCell ref="F1:L2"/>
    <mergeCell ref="B27:C27"/>
    <mergeCell ref="B3:E3"/>
    <mergeCell ref="J5:K5"/>
    <mergeCell ref="F5:G5"/>
    <mergeCell ref="B38:C38"/>
    <mergeCell ref="F38:G38"/>
    <mergeCell ref="N27:O27"/>
    <mergeCell ref="J38:K38"/>
    <mergeCell ref="N38:O38"/>
    <mergeCell ref="F62:L62"/>
    <mergeCell ref="F57:L57"/>
    <mergeCell ref="F58:L58"/>
    <mergeCell ref="F27:G27"/>
    <mergeCell ref="J27:K27"/>
    <mergeCell ref="F61:L61"/>
    <mergeCell ref="F60:L60"/>
    <mergeCell ref="F59:L59"/>
    <mergeCell ref="R5:S5"/>
    <mergeCell ref="R16:S16"/>
    <mergeCell ref="B75:C75"/>
    <mergeCell ref="G75:H75"/>
    <mergeCell ref="K75:L75"/>
    <mergeCell ref="F65:L65"/>
    <mergeCell ref="F72:L72"/>
    <mergeCell ref="F71:L71"/>
    <mergeCell ref="F70:L70"/>
    <mergeCell ref="F69:L69"/>
    <mergeCell ref="F66:L66"/>
    <mergeCell ref="G74:H74"/>
    <mergeCell ref="K74:L74"/>
    <mergeCell ref="F68:L68"/>
    <mergeCell ref="Q71:Q74"/>
    <mergeCell ref="N69:P69"/>
  </mergeCells>
  <phoneticPr fontId="0" type="noConversion"/>
  <pageMargins left="0" right="0" top="0.09" bottom="0" header="0.13" footer="0.5"/>
  <pageSetup scale="76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T76"/>
  <sheetViews>
    <sheetView view="pageBreakPreview" topLeftCell="A39" zoomScale="180" zoomScaleNormal="100" zoomScaleSheetLayoutView="180" workbookViewId="0">
      <selection activeCell="C35" sqref="C28:C35"/>
    </sheetView>
  </sheetViews>
  <sheetFormatPr defaultRowHeight="12.75"/>
  <cols>
    <col min="1" max="2" width="3.7109375" customWidth="1"/>
    <col min="3" max="3" width="14.7109375" customWidth="1"/>
    <col min="4" max="4" width="4.7109375" customWidth="1"/>
    <col min="5" max="6" width="3.7109375" customWidth="1"/>
    <col min="7" max="7" width="14.7109375" customWidth="1"/>
    <col min="8" max="10" width="3.7109375" customWidth="1"/>
    <col min="11" max="11" width="14.7109375" customWidth="1"/>
    <col min="12" max="14" width="3.7109375" customWidth="1"/>
    <col min="15" max="15" width="14.7109375" customWidth="1"/>
    <col min="16" max="17" width="3.7109375" customWidth="1"/>
    <col min="18" max="18" width="3.5703125" customWidth="1"/>
    <col min="19" max="19" width="14.7109375" customWidth="1"/>
    <col min="20" max="20" width="3.7109375" customWidth="1"/>
    <col min="21" max="21" width="3.5703125" customWidth="1"/>
  </cols>
  <sheetData>
    <row r="1" spans="2:20" ht="12.95" customHeight="1">
      <c r="B1" s="530">
        <v>2022</v>
      </c>
      <c r="C1" s="530"/>
      <c r="D1" s="46"/>
      <c r="E1" s="34"/>
      <c r="F1" s="531" t="s">
        <v>216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20" ht="12.95" customHeight="1">
      <c r="B2" s="46" t="s">
        <v>111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20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8"/>
      <c r="L4" s="34"/>
      <c r="M4" s="34"/>
      <c r="N4" s="34"/>
      <c r="O4" s="34"/>
      <c r="P4" s="34"/>
    </row>
    <row r="5" spans="2:20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159" t="s">
        <v>664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R5" s="519" t="s">
        <v>1155</v>
      </c>
      <c r="S5" s="520"/>
      <c r="T5" s="49" t="s">
        <v>591</v>
      </c>
    </row>
    <row r="6" spans="2:20" ht="12.95" customHeight="1">
      <c r="B6" s="50" t="s">
        <v>104</v>
      </c>
      <c r="C6" s="51" t="s">
        <v>532</v>
      </c>
      <c r="D6" s="52">
        <v>9</v>
      </c>
      <c r="E6" s="34"/>
      <c r="F6" s="50" t="s">
        <v>104</v>
      </c>
      <c r="G6" s="51" t="s">
        <v>419</v>
      </c>
      <c r="H6" s="52">
        <v>9</v>
      </c>
      <c r="I6" s="34"/>
      <c r="J6" s="50" t="s">
        <v>104</v>
      </c>
      <c r="K6" s="51" t="s">
        <v>447</v>
      </c>
      <c r="L6" s="52">
        <v>0</v>
      </c>
      <c r="M6" s="34"/>
      <c r="N6" s="50" t="s">
        <v>104</v>
      </c>
      <c r="O6" s="51" t="s">
        <v>379</v>
      </c>
      <c r="P6" s="52">
        <v>3</v>
      </c>
      <c r="R6" s="50" t="s">
        <v>104</v>
      </c>
      <c r="S6" s="51" t="s">
        <v>1179</v>
      </c>
      <c r="T6" s="52">
        <v>6</v>
      </c>
    </row>
    <row r="7" spans="2:20" ht="12.95" customHeight="1">
      <c r="B7" s="50" t="s">
        <v>105</v>
      </c>
      <c r="C7" s="51" t="s">
        <v>905</v>
      </c>
      <c r="D7" s="52">
        <v>6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964</v>
      </c>
      <c r="P7" s="52">
        <v>0</v>
      </c>
      <c r="R7" s="50" t="s">
        <v>105</v>
      </c>
      <c r="S7" s="51" t="s">
        <v>1159</v>
      </c>
      <c r="T7" s="52">
        <v>6</v>
      </c>
    </row>
    <row r="8" spans="2:20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381</v>
      </c>
      <c r="P8" s="52">
        <v>0</v>
      </c>
      <c r="R8" s="50" t="s">
        <v>105</v>
      </c>
      <c r="S8" s="51" t="s">
        <v>1158</v>
      </c>
      <c r="T8" s="52">
        <v>0</v>
      </c>
    </row>
    <row r="9" spans="2:20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423</v>
      </c>
      <c r="H9" s="52">
        <v>3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593</v>
      </c>
      <c r="P9" s="52">
        <v>0</v>
      </c>
      <c r="R9" s="50" t="s">
        <v>106</v>
      </c>
      <c r="S9" s="51" t="s">
        <v>1160</v>
      </c>
      <c r="T9" s="52">
        <v>0</v>
      </c>
    </row>
    <row r="10" spans="2:20" ht="12.95" customHeight="1">
      <c r="B10" s="50" t="s">
        <v>106</v>
      </c>
      <c r="C10" s="51" t="s">
        <v>1406</v>
      </c>
      <c r="D10" s="52">
        <v>3</v>
      </c>
      <c r="E10" s="34"/>
      <c r="F10" s="50" t="s">
        <v>106</v>
      </c>
      <c r="G10" s="51" t="s">
        <v>425</v>
      </c>
      <c r="H10" s="52">
        <v>0</v>
      </c>
      <c r="I10" s="34"/>
      <c r="J10" s="50" t="s">
        <v>106</v>
      </c>
      <c r="K10" s="51" t="s">
        <v>394</v>
      </c>
      <c r="L10" s="52">
        <v>0</v>
      </c>
      <c r="M10" s="34"/>
      <c r="N10" s="50" t="s">
        <v>106</v>
      </c>
      <c r="O10" s="51" t="s">
        <v>384</v>
      </c>
      <c r="P10" s="52">
        <v>0</v>
      </c>
      <c r="R10" s="50" t="s">
        <v>106</v>
      </c>
      <c r="S10" s="51" t="s">
        <v>1157</v>
      </c>
      <c r="T10" s="52">
        <v>0</v>
      </c>
    </row>
    <row r="11" spans="2:20" ht="12.95" customHeight="1">
      <c r="B11" s="50" t="s">
        <v>106</v>
      </c>
      <c r="C11" s="51" t="s">
        <v>539</v>
      </c>
      <c r="D11" s="52">
        <v>6</v>
      </c>
      <c r="E11" s="34"/>
      <c r="F11" s="50" t="s">
        <v>106</v>
      </c>
      <c r="G11" s="51" t="s">
        <v>424</v>
      </c>
      <c r="H11" s="52">
        <v>3</v>
      </c>
      <c r="I11" s="34"/>
      <c r="J11" s="50" t="s">
        <v>106</v>
      </c>
      <c r="K11" s="51" t="s">
        <v>458</v>
      </c>
      <c r="L11" s="52">
        <v>0</v>
      </c>
      <c r="M11" s="34"/>
      <c r="N11" s="485" t="s">
        <v>106</v>
      </c>
      <c r="O11" s="486" t="s">
        <v>385</v>
      </c>
      <c r="P11" s="487">
        <v>3</v>
      </c>
      <c r="R11" s="50" t="s">
        <v>106</v>
      </c>
      <c r="S11" s="51" t="s">
        <v>1184</v>
      </c>
      <c r="T11" s="52">
        <v>0</v>
      </c>
    </row>
    <row r="12" spans="2:20" ht="12.95" customHeight="1">
      <c r="B12" s="50" t="s">
        <v>107</v>
      </c>
      <c r="C12" s="34" t="s">
        <v>542</v>
      </c>
      <c r="D12" s="52">
        <v>13</v>
      </c>
      <c r="E12" s="34"/>
      <c r="F12" s="50" t="s">
        <v>107</v>
      </c>
      <c r="G12" s="51" t="s">
        <v>428</v>
      </c>
      <c r="H12" s="52">
        <v>10</v>
      </c>
      <c r="I12" s="34"/>
      <c r="J12" s="50" t="s">
        <v>107</v>
      </c>
      <c r="K12" s="51" t="s">
        <v>455</v>
      </c>
      <c r="L12" s="52">
        <v>4</v>
      </c>
      <c r="M12" s="34"/>
      <c r="N12" s="50" t="s">
        <v>107</v>
      </c>
      <c r="O12" s="51" t="s">
        <v>387</v>
      </c>
      <c r="P12" s="52">
        <v>5</v>
      </c>
      <c r="R12" s="50" t="s">
        <v>107</v>
      </c>
      <c r="S12" s="51" t="s">
        <v>1154</v>
      </c>
      <c r="T12" s="52">
        <v>7</v>
      </c>
    </row>
    <row r="13" spans="2:20" ht="12.95" customHeight="1">
      <c r="B13" s="50" t="s">
        <v>108</v>
      </c>
      <c r="C13" s="51" t="s">
        <v>544</v>
      </c>
      <c r="D13" s="52">
        <v>6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389</v>
      </c>
      <c r="P13" s="52">
        <v>0</v>
      </c>
      <c r="R13" s="50" t="s">
        <v>108</v>
      </c>
      <c r="S13" s="51" t="s">
        <v>1181</v>
      </c>
      <c r="T13" s="52">
        <v>0</v>
      </c>
    </row>
    <row r="14" spans="2:20" ht="12.95" customHeight="1">
      <c r="B14" s="50"/>
      <c r="C14" s="53" t="s">
        <v>28</v>
      </c>
      <c r="D14" s="54">
        <f>SUM(D6:D13)</f>
        <v>43</v>
      </c>
      <c r="E14" s="34"/>
      <c r="F14" s="50"/>
      <c r="G14" s="55" t="s">
        <v>28</v>
      </c>
      <c r="H14" s="54">
        <f>SUM(H6:H13)</f>
        <v>25</v>
      </c>
      <c r="I14" s="34"/>
      <c r="J14" s="50"/>
      <c r="K14" s="53" t="s">
        <v>28</v>
      </c>
      <c r="L14" s="54">
        <f>SUM(L6:L13)</f>
        <v>4</v>
      </c>
      <c r="M14" s="34"/>
      <c r="N14" s="50"/>
      <c r="O14" s="53" t="s">
        <v>28</v>
      </c>
      <c r="P14" s="54">
        <f>SUM(P6:P13)</f>
        <v>11</v>
      </c>
      <c r="R14" s="50"/>
      <c r="S14" s="53" t="s">
        <v>28</v>
      </c>
      <c r="T14" s="54">
        <f>SUM(T6:T13)</f>
        <v>19</v>
      </c>
    </row>
    <row r="15" spans="2:20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R15" s="91"/>
      <c r="S15" s="34"/>
      <c r="T15" s="34"/>
    </row>
    <row r="16" spans="2:20" ht="12.95" customHeight="1">
      <c r="B16" s="519" t="str">
        <f>'Team Totals'!$A$19</f>
        <v>Dogs</v>
      </c>
      <c r="C16" s="520"/>
      <c r="D16" s="430" t="s">
        <v>591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159" t="s">
        <v>664</v>
      </c>
      <c r="M16" s="34"/>
      <c r="N16" s="519" t="str">
        <f>'Team Totals'!$A$5</f>
        <v>Grenadiers</v>
      </c>
      <c r="O16" s="520"/>
      <c r="P16" s="49" t="s">
        <v>591</v>
      </c>
      <c r="R16" s="519" t="s">
        <v>1212</v>
      </c>
      <c r="S16" s="520"/>
      <c r="T16" s="49" t="s">
        <v>591</v>
      </c>
    </row>
    <row r="17" spans="2:20" ht="12.95" customHeight="1">
      <c r="B17" s="50" t="s">
        <v>104</v>
      </c>
      <c r="C17" s="51" t="s">
        <v>545</v>
      </c>
      <c r="D17" s="52">
        <v>9</v>
      </c>
      <c r="E17" s="34"/>
      <c r="F17" s="50" t="s">
        <v>104</v>
      </c>
      <c r="G17" s="51" t="s">
        <v>475</v>
      </c>
      <c r="H17" s="52">
        <v>6</v>
      </c>
      <c r="I17" s="34"/>
      <c r="J17" s="50" t="s">
        <v>104</v>
      </c>
      <c r="K17" s="51" t="s">
        <v>461</v>
      </c>
      <c r="L17" s="52">
        <v>6</v>
      </c>
      <c r="M17" s="34"/>
      <c r="N17" s="50" t="s">
        <v>104</v>
      </c>
      <c r="O17" s="51" t="s">
        <v>368</v>
      </c>
      <c r="P17" s="52">
        <v>3</v>
      </c>
      <c r="R17" s="50" t="s">
        <v>104</v>
      </c>
      <c r="S17" s="51" t="s">
        <v>1213</v>
      </c>
      <c r="T17" s="52">
        <v>3</v>
      </c>
    </row>
    <row r="18" spans="2:20" ht="12.95" customHeight="1">
      <c r="B18" s="50" t="s">
        <v>105</v>
      </c>
      <c r="C18" s="51" t="s">
        <v>548</v>
      </c>
      <c r="D18" s="52">
        <v>6</v>
      </c>
      <c r="E18" s="34"/>
      <c r="F18" s="50" t="s">
        <v>105</v>
      </c>
      <c r="G18" s="51" t="s">
        <v>477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0</v>
      </c>
      <c r="R18" s="50" t="s">
        <v>105</v>
      </c>
      <c r="S18" s="51" t="s">
        <v>1224</v>
      </c>
      <c r="T18" s="52">
        <v>0</v>
      </c>
    </row>
    <row r="19" spans="2:20" ht="12.95" customHeight="1">
      <c r="B19" s="482" t="s">
        <v>105</v>
      </c>
      <c r="C19" s="483" t="s">
        <v>549</v>
      </c>
      <c r="D19" s="484">
        <v>0</v>
      </c>
      <c r="E19" s="34"/>
      <c r="F19" s="50" t="s">
        <v>105</v>
      </c>
      <c r="G19" s="51" t="s">
        <v>476</v>
      </c>
      <c r="H19" s="52">
        <v>0</v>
      </c>
      <c r="I19" s="34"/>
      <c r="J19" s="50" t="s">
        <v>105</v>
      </c>
      <c r="K19" s="51" t="s">
        <v>463</v>
      </c>
      <c r="L19" s="52">
        <v>6</v>
      </c>
      <c r="M19" s="34"/>
      <c r="N19" s="50" t="s">
        <v>105</v>
      </c>
      <c r="O19" s="51" t="s">
        <v>370</v>
      </c>
      <c r="P19" s="52">
        <v>9</v>
      </c>
      <c r="R19" s="50" t="s">
        <v>105</v>
      </c>
      <c r="S19" s="51" t="s">
        <v>1216</v>
      </c>
      <c r="T19" s="52">
        <v>0</v>
      </c>
    </row>
    <row r="20" spans="2:20" ht="12.95" customHeight="1">
      <c r="B20" s="485" t="s">
        <v>106</v>
      </c>
      <c r="C20" s="486" t="s">
        <v>555</v>
      </c>
      <c r="D20" s="487">
        <v>3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0</v>
      </c>
      <c r="R20" s="50" t="s">
        <v>106</v>
      </c>
      <c r="S20" s="51" t="s">
        <v>373</v>
      </c>
      <c r="T20" s="52">
        <v>0</v>
      </c>
    </row>
    <row r="21" spans="2:20" ht="12.95" customHeight="1">
      <c r="B21" s="50" t="s">
        <v>106</v>
      </c>
      <c r="C21" s="51" t="s">
        <v>553</v>
      </c>
      <c r="D21" s="52">
        <v>9</v>
      </c>
      <c r="E21" s="34"/>
      <c r="F21" s="50" t="s">
        <v>106</v>
      </c>
      <c r="G21" s="51" t="s">
        <v>513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6</v>
      </c>
      <c r="R21" s="50" t="s">
        <v>106</v>
      </c>
      <c r="S21" s="51" t="s">
        <v>1156</v>
      </c>
      <c r="T21" s="52">
        <v>0</v>
      </c>
    </row>
    <row r="22" spans="2:20" ht="12.95" customHeight="1">
      <c r="B22" s="50" t="s">
        <v>106</v>
      </c>
      <c r="C22" s="51" t="s">
        <v>554</v>
      </c>
      <c r="D22" s="52">
        <v>0</v>
      </c>
      <c r="E22" s="34"/>
      <c r="F22" s="50" t="s">
        <v>106</v>
      </c>
      <c r="G22" s="51" t="s">
        <v>484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375</v>
      </c>
      <c r="P22" s="52">
        <v>0</v>
      </c>
      <c r="R22" s="50" t="s">
        <v>106</v>
      </c>
      <c r="S22" s="51" t="s">
        <v>1215</v>
      </c>
      <c r="T22" s="52">
        <v>3</v>
      </c>
    </row>
    <row r="23" spans="2:20" ht="12.95" customHeight="1">
      <c r="B23" s="50" t="s">
        <v>107</v>
      </c>
      <c r="C23" s="51" t="s">
        <v>558</v>
      </c>
      <c r="D23" s="52">
        <v>8</v>
      </c>
      <c r="E23" s="34"/>
      <c r="F23" s="485" t="s">
        <v>107</v>
      </c>
      <c r="G23" s="486" t="s">
        <v>486</v>
      </c>
      <c r="H23" s="487">
        <v>6</v>
      </c>
      <c r="I23" s="34"/>
      <c r="J23" s="50" t="s">
        <v>107</v>
      </c>
      <c r="K23" s="51" t="s">
        <v>855</v>
      </c>
      <c r="L23" s="52">
        <v>11</v>
      </c>
      <c r="M23" s="34"/>
      <c r="N23" s="50" t="s">
        <v>107</v>
      </c>
      <c r="O23" s="51" t="s">
        <v>377</v>
      </c>
      <c r="P23" s="52">
        <v>11</v>
      </c>
      <c r="R23" s="50" t="s">
        <v>107</v>
      </c>
      <c r="S23" s="51" t="s">
        <v>376</v>
      </c>
      <c r="T23" s="52">
        <v>3</v>
      </c>
    </row>
    <row r="24" spans="2:20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1223</v>
      </c>
      <c r="L24" s="52">
        <v>24</v>
      </c>
      <c r="M24" s="34"/>
      <c r="N24" s="50" t="s">
        <v>108</v>
      </c>
      <c r="O24" s="51" t="s">
        <v>378</v>
      </c>
      <c r="P24" s="52">
        <v>0</v>
      </c>
      <c r="R24" s="50" t="s">
        <v>108</v>
      </c>
      <c r="S24" s="51" t="s">
        <v>1214</v>
      </c>
      <c r="T24" s="52">
        <v>0</v>
      </c>
    </row>
    <row r="25" spans="2:20" ht="12.95" customHeight="1">
      <c r="B25" s="50"/>
      <c r="C25" s="53" t="s">
        <v>28</v>
      </c>
      <c r="D25" s="54">
        <f>SUM(D17:D24)</f>
        <v>35</v>
      </c>
      <c r="E25" s="34"/>
      <c r="F25" s="50"/>
      <c r="G25" s="55" t="s">
        <v>28</v>
      </c>
      <c r="H25" s="54">
        <f>SUM(H17:H24)</f>
        <v>12</v>
      </c>
      <c r="I25" s="34"/>
      <c r="J25" s="50"/>
      <c r="K25" s="53" t="s">
        <v>28</v>
      </c>
      <c r="L25" s="54">
        <f>SUM(L17:L24)</f>
        <v>47</v>
      </c>
      <c r="M25" s="34"/>
      <c r="N25" s="50"/>
      <c r="O25" s="53" t="s">
        <v>28</v>
      </c>
      <c r="P25" s="54">
        <f>SUM(P17:P24)</f>
        <v>29</v>
      </c>
      <c r="R25" s="50"/>
      <c r="S25" s="53" t="s">
        <v>28</v>
      </c>
      <c r="T25" s="54">
        <f>SUM(T17:T24)</f>
        <v>9</v>
      </c>
    </row>
    <row r="26" spans="2:20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20" ht="12.95" customHeight="1">
      <c r="B27" s="519" t="s">
        <v>152</v>
      </c>
      <c r="C27" s="520"/>
      <c r="D27" s="49" t="s">
        <v>591</v>
      </c>
      <c r="E27" s="34"/>
      <c r="F27" s="519" t="s">
        <v>24</v>
      </c>
      <c r="G27" s="520"/>
      <c r="H27" s="308" t="s">
        <v>591</v>
      </c>
      <c r="I27" s="34"/>
      <c r="J27" s="524" t="s">
        <v>19</v>
      </c>
      <c r="K27" s="525"/>
      <c r="L27" s="159" t="s">
        <v>664</v>
      </c>
      <c r="M27" s="34"/>
      <c r="N27" s="519" t="s">
        <v>83</v>
      </c>
      <c r="O27" s="520"/>
      <c r="P27" s="49" t="s">
        <v>591</v>
      </c>
    </row>
    <row r="28" spans="2:20" ht="12.95" customHeight="1">
      <c r="B28" s="485" t="s">
        <v>104</v>
      </c>
      <c r="C28" s="486" t="s">
        <v>560</v>
      </c>
      <c r="D28" s="487">
        <v>3</v>
      </c>
      <c r="E28" s="34"/>
      <c r="F28" s="482" t="s">
        <v>104</v>
      </c>
      <c r="G28" s="483" t="s">
        <v>546</v>
      </c>
      <c r="H28" s="484">
        <v>6</v>
      </c>
      <c r="I28" s="34"/>
      <c r="J28" s="50" t="s">
        <v>104</v>
      </c>
      <c r="K28" s="51" t="s">
        <v>517</v>
      </c>
      <c r="L28" s="52">
        <v>6</v>
      </c>
      <c r="M28" s="34"/>
      <c r="N28" s="50" t="s">
        <v>104</v>
      </c>
      <c r="O28" s="51" t="s">
        <v>403</v>
      </c>
      <c r="P28" s="52">
        <v>0</v>
      </c>
    </row>
    <row r="29" spans="2:20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393</v>
      </c>
      <c r="H29" s="52">
        <v>6</v>
      </c>
      <c r="I29" s="34"/>
      <c r="J29" s="50" t="s">
        <v>105</v>
      </c>
      <c r="K29" s="51" t="s">
        <v>610</v>
      </c>
      <c r="L29" s="52">
        <v>18</v>
      </c>
      <c r="M29" s="34"/>
      <c r="N29" s="50" t="s">
        <v>105</v>
      </c>
      <c r="O29" s="51" t="s">
        <v>405</v>
      </c>
      <c r="P29" s="52">
        <v>3</v>
      </c>
    </row>
    <row r="30" spans="2:20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309" t="s">
        <v>394</v>
      </c>
      <c r="H30" s="52">
        <v>6</v>
      </c>
      <c r="I30" s="34"/>
      <c r="J30" s="50" t="s">
        <v>105</v>
      </c>
      <c r="K30" s="51" t="s">
        <v>530</v>
      </c>
      <c r="L30" s="52">
        <v>12</v>
      </c>
      <c r="M30" s="34"/>
      <c r="N30" s="50" t="s">
        <v>105</v>
      </c>
      <c r="O30" s="51" t="s">
        <v>857</v>
      </c>
      <c r="P30" s="52">
        <v>6</v>
      </c>
    </row>
    <row r="31" spans="2:20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395</v>
      </c>
      <c r="H31" s="52">
        <v>0</v>
      </c>
      <c r="I31" s="34"/>
      <c r="J31" s="482" t="s">
        <v>106</v>
      </c>
      <c r="K31" s="483" t="s">
        <v>523</v>
      </c>
      <c r="L31" s="484">
        <v>0</v>
      </c>
      <c r="M31" s="34"/>
      <c r="N31" s="50" t="s">
        <v>106</v>
      </c>
      <c r="O31" s="51" t="s">
        <v>409</v>
      </c>
      <c r="P31" s="52">
        <v>0</v>
      </c>
    </row>
    <row r="32" spans="2:20" ht="12.95" customHeight="1">
      <c r="B32" s="50" t="s">
        <v>106</v>
      </c>
      <c r="C32" s="51" t="s">
        <v>567</v>
      </c>
      <c r="D32" s="52">
        <v>0</v>
      </c>
      <c r="E32" s="34"/>
      <c r="F32" s="485" t="s">
        <v>106</v>
      </c>
      <c r="G32" s="486" t="s">
        <v>1010</v>
      </c>
      <c r="H32" s="487">
        <v>3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966</v>
      </c>
      <c r="P32" s="52">
        <v>0</v>
      </c>
    </row>
    <row r="33" spans="2:16" ht="12.95" customHeight="1">
      <c r="B33" s="50" t="s">
        <v>106</v>
      </c>
      <c r="C33" s="51" t="s">
        <v>569</v>
      </c>
      <c r="D33" s="52">
        <v>0</v>
      </c>
      <c r="E33" s="34"/>
      <c r="F33" s="482" t="s">
        <v>106</v>
      </c>
      <c r="G33" s="483" t="s">
        <v>397</v>
      </c>
      <c r="H33" s="484">
        <v>0</v>
      </c>
      <c r="I33" s="34"/>
      <c r="J33" s="50" t="s">
        <v>106</v>
      </c>
      <c r="K33" s="51" t="s">
        <v>525</v>
      </c>
      <c r="L33" s="52">
        <v>0</v>
      </c>
      <c r="M33" s="34"/>
      <c r="N33" s="50" t="s">
        <v>106</v>
      </c>
      <c r="O33" s="51" t="s">
        <v>410</v>
      </c>
      <c r="P33" s="52">
        <v>0</v>
      </c>
    </row>
    <row r="34" spans="2:16" ht="12.95" customHeight="1">
      <c r="B34" s="50" t="s">
        <v>107</v>
      </c>
      <c r="C34" s="51" t="s">
        <v>571</v>
      </c>
      <c r="D34" s="52">
        <v>13</v>
      </c>
      <c r="E34" s="34"/>
      <c r="F34" s="50" t="s">
        <v>107</v>
      </c>
      <c r="G34" s="51" t="s">
        <v>400</v>
      </c>
      <c r="H34" s="52">
        <v>9</v>
      </c>
      <c r="I34" s="34"/>
      <c r="J34" s="50" t="s">
        <v>107</v>
      </c>
      <c r="K34" s="51" t="s">
        <v>527</v>
      </c>
      <c r="L34" s="52">
        <v>4</v>
      </c>
      <c r="M34" s="34"/>
      <c r="N34" s="50" t="s">
        <v>107</v>
      </c>
      <c r="O34" s="51" t="s">
        <v>737</v>
      </c>
      <c r="P34" s="52">
        <v>4</v>
      </c>
    </row>
    <row r="35" spans="2:16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</row>
    <row r="36" spans="2:16" ht="12.95" customHeight="1">
      <c r="B36" s="50"/>
      <c r="C36" s="53" t="s">
        <v>28</v>
      </c>
      <c r="D36" s="54">
        <f>SUM(D28:D35)</f>
        <v>22</v>
      </c>
      <c r="E36" s="34"/>
      <c r="F36" s="50"/>
      <c r="G36" s="53" t="s">
        <v>28</v>
      </c>
      <c r="H36" s="54">
        <f>SUM(H28:H35)</f>
        <v>30</v>
      </c>
      <c r="I36" s="34"/>
      <c r="J36" s="50"/>
      <c r="K36" s="53" t="s">
        <v>28</v>
      </c>
      <c r="L36" s="54">
        <f>SUM(L28:L35)</f>
        <v>40</v>
      </c>
      <c r="M36" s="34"/>
      <c r="N36" s="51"/>
      <c r="O36" s="55" t="s">
        <v>28</v>
      </c>
      <c r="P36" s="54">
        <f>SUM(P28:P35)</f>
        <v>13</v>
      </c>
    </row>
    <row r="37" spans="2:16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6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16" ht="12.95" customHeight="1">
      <c r="B39" s="50" t="s">
        <v>104</v>
      </c>
      <c r="C39" s="51" t="s">
        <v>574</v>
      </c>
      <c r="D39" s="52">
        <v>9</v>
      </c>
      <c r="E39" s="34"/>
      <c r="F39" s="50" t="s">
        <v>104</v>
      </c>
      <c r="G39" s="51" t="s">
        <v>490</v>
      </c>
      <c r="H39" s="52">
        <v>0</v>
      </c>
      <c r="I39" s="34"/>
      <c r="J39" s="50" t="s">
        <v>104</v>
      </c>
      <c r="K39" s="51" t="s">
        <v>433</v>
      </c>
      <c r="L39" s="52">
        <v>9</v>
      </c>
      <c r="M39" s="34"/>
      <c r="N39" s="50" t="s">
        <v>104</v>
      </c>
      <c r="O39" s="51" t="s">
        <v>504</v>
      </c>
      <c r="P39" s="52">
        <v>3</v>
      </c>
    </row>
    <row r="40" spans="2:16" ht="12.95" customHeight="1">
      <c r="B40" s="485" t="s">
        <v>105</v>
      </c>
      <c r="C40" s="486" t="s">
        <v>577</v>
      </c>
      <c r="D40" s="487">
        <v>0</v>
      </c>
      <c r="E40" s="34"/>
      <c r="F40" s="50" t="s">
        <v>105</v>
      </c>
      <c r="G40" s="51" t="s">
        <v>494</v>
      </c>
      <c r="H40" s="52">
        <v>0</v>
      </c>
      <c r="I40" s="34"/>
      <c r="J40" s="50" t="s">
        <v>105</v>
      </c>
      <c r="K40" s="51" t="s">
        <v>435</v>
      </c>
      <c r="L40" s="52">
        <v>0</v>
      </c>
      <c r="M40" s="34"/>
      <c r="N40" s="482" t="s">
        <v>105</v>
      </c>
      <c r="O40" s="483" t="s">
        <v>1074</v>
      </c>
      <c r="P40" s="484">
        <v>0</v>
      </c>
    </row>
    <row r="41" spans="2:16" ht="12.95" customHeight="1">
      <c r="B41" s="50" t="s">
        <v>105</v>
      </c>
      <c r="C41" s="51" t="s">
        <v>580</v>
      </c>
      <c r="D41" s="52">
        <v>0</v>
      </c>
      <c r="E41" s="34"/>
      <c r="F41" s="50" t="s">
        <v>105</v>
      </c>
      <c r="G41" s="51" t="s">
        <v>654</v>
      </c>
      <c r="H41" s="52">
        <v>6</v>
      </c>
      <c r="I41" s="34"/>
      <c r="J41" s="485" t="s">
        <v>105</v>
      </c>
      <c r="K41" s="486" t="s">
        <v>438</v>
      </c>
      <c r="L41" s="487">
        <v>0</v>
      </c>
      <c r="M41" s="34"/>
      <c r="N41" s="50" t="s">
        <v>105</v>
      </c>
      <c r="O41" s="51" t="s">
        <v>506</v>
      </c>
      <c r="P41" s="52">
        <v>0</v>
      </c>
    </row>
    <row r="42" spans="2:16" ht="12.95" customHeight="1">
      <c r="B42" s="50" t="s">
        <v>106</v>
      </c>
      <c r="C42" s="51" t="s">
        <v>581</v>
      </c>
      <c r="D42" s="52">
        <v>6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440</v>
      </c>
      <c r="L42" s="52">
        <v>1</v>
      </c>
      <c r="M42" s="34"/>
      <c r="N42" s="50" t="s">
        <v>106</v>
      </c>
      <c r="O42" s="51" t="s">
        <v>509</v>
      </c>
      <c r="P42" s="52">
        <v>0</v>
      </c>
    </row>
    <row r="43" spans="2:16" ht="12.95" customHeight="1">
      <c r="B43" s="50" t="s">
        <v>106</v>
      </c>
      <c r="C43" s="51" t="s">
        <v>582</v>
      </c>
      <c r="D43" s="52">
        <v>0</v>
      </c>
      <c r="E43" s="34"/>
      <c r="F43" s="50" t="s">
        <v>106</v>
      </c>
      <c r="G43" s="51" t="s">
        <v>498</v>
      </c>
      <c r="H43" s="52">
        <v>3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893</v>
      </c>
      <c r="P43" s="52">
        <v>0</v>
      </c>
    </row>
    <row r="44" spans="2:16" ht="12.95" customHeight="1">
      <c r="B44" s="50" t="s">
        <v>106</v>
      </c>
      <c r="C44" s="51" t="s">
        <v>970</v>
      </c>
      <c r="D44" s="52">
        <v>0</v>
      </c>
      <c r="E44" s="34"/>
      <c r="F44" s="50" t="s">
        <v>106</v>
      </c>
      <c r="G44" s="51" t="s">
        <v>496</v>
      </c>
      <c r="H44" s="52">
        <v>6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512</v>
      </c>
      <c r="P44" s="52">
        <v>0</v>
      </c>
    </row>
    <row r="45" spans="2:16" ht="12.95" customHeight="1">
      <c r="B45" s="50" t="s">
        <v>107</v>
      </c>
      <c r="C45" s="51" t="s">
        <v>592</v>
      </c>
      <c r="D45" s="52">
        <v>10</v>
      </c>
      <c r="E45" s="34"/>
      <c r="F45" s="50" t="s">
        <v>107</v>
      </c>
      <c r="G45" s="51" t="s">
        <v>500</v>
      </c>
      <c r="H45" s="52">
        <v>3</v>
      </c>
      <c r="I45" s="34"/>
      <c r="J45" s="50" t="s">
        <v>107</v>
      </c>
      <c r="K45" s="51" t="s">
        <v>445</v>
      </c>
      <c r="L45" s="52">
        <v>6</v>
      </c>
      <c r="M45" s="34"/>
      <c r="N45" s="50" t="s">
        <v>107</v>
      </c>
      <c r="O45" s="51" t="s">
        <v>514</v>
      </c>
      <c r="P45" s="52">
        <v>5</v>
      </c>
    </row>
    <row r="46" spans="2:16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896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488</v>
      </c>
      <c r="P46" s="52">
        <v>6</v>
      </c>
    </row>
    <row r="47" spans="2:16" ht="12.95" customHeight="1">
      <c r="B47" s="50"/>
      <c r="C47" s="53" t="s">
        <v>28</v>
      </c>
      <c r="D47" s="54">
        <f>SUM(D39:D46)</f>
        <v>25</v>
      </c>
      <c r="E47" s="34"/>
      <c r="F47" s="50"/>
      <c r="G47" s="53" t="s">
        <v>28</v>
      </c>
      <c r="H47" s="54">
        <f>SUM(H39:H46)</f>
        <v>18</v>
      </c>
      <c r="I47" s="34"/>
      <c r="J47" s="50"/>
      <c r="K47" s="53" t="s">
        <v>28</v>
      </c>
      <c r="L47" s="54">
        <f>SUM(L39:L46)</f>
        <v>16</v>
      </c>
      <c r="M47" s="34"/>
      <c r="N47" s="50"/>
      <c r="O47" s="53" t="s">
        <v>28</v>
      </c>
      <c r="P47" s="54">
        <f>SUM(P39:P46)</f>
        <v>14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274" t="s">
        <v>30</v>
      </c>
      <c r="C49" s="275"/>
      <c r="D49" s="275"/>
      <c r="E49" s="275" t="s">
        <v>145</v>
      </c>
      <c r="F49" s="275"/>
      <c r="G49" s="275"/>
      <c r="H49" s="275"/>
      <c r="I49" s="316"/>
      <c r="J49" s="317"/>
      <c r="K49" s="294"/>
      <c r="L49" s="294"/>
      <c r="M49" s="294" t="s">
        <v>146</v>
      </c>
      <c r="N49" s="294"/>
      <c r="O49" s="295" t="s">
        <v>111</v>
      </c>
      <c r="P49" s="296"/>
      <c r="R49" s="474"/>
      <c r="S49" s="587" t="s">
        <v>1404</v>
      </c>
      <c r="T49" s="588"/>
    </row>
    <row r="50" spans="2:20" ht="12.95" customHeight="1">
      <c r="B50" s="252" t="s">
        <v>31</v>
      </c>
      <c r="C50" s="297" t="s">
        <v>1108</v>
      </c>
      <c r="D50" s="298">
        <f>H36</f>
        <v>30</v>
      </c>
      <c r="E50" s="299"/>
      <c r="F50" s="318" t="s">
        <v>82</v>
      </c>
      <c r="G50" s="297" t="s">
        <v>1155</v>
      </c>
      <c r="H50" s="298">
        <f>T14</f>
        <v>19</v>
      </c>
      <c r="I50" s="151"/>
      <c r="J50" s="236"/>
      <c r="K50" s="280" t="s">
        <v>57</v>
      </c>
      <c r="L50" s="281">
        <f>D47</f>
        <v>25</v>
      </c>
      <c r="M50" s="282"/>
      <c r="N50" s="280"/>
      <c r="O50" s="280" t="s">
        <v>83</v>
      </c>
      <c r="P50" s="283">
        <f>P36</f>
        <v>13</v>
      </c>
      <c r="R50" s="431" t="s">
        <v>82</v>
      </c>
      <c r="S50" s="475" t="s">
        <v>1403</v>
      </c>
      <c r="T50" s="476">
        <f>T25</f>
        <v>9</v>
      </c>
    </row>
    <row r="51" spans="2:20" ht="12.95" customHeight="1">
      <c r="B51" s="253"/>
      <c r="C51" s="300" t="s">
        <v>20</v>
      </c>
      <c r="D51" s="301">
        <f>L14</f>
        <v>4</v>
      </c>
      <c r="E51" s="301"/>
      <c r="F51" s="74"/>
      <c r="G51" s="300" t="s">
        <v>1400</v>
      </c>
      <c r="H51" s="301">
        <f>P14</f>
        <v>11</v>
      </c>
      <c r="I51" s="106"/>
      <c r="J51" s="74" t="s">
        <v>31</v>
      </c>
      <c r="K51" s="284" t="s">
        <v>1401</v>
      </c>
      <c r="L51" s="285">
        <f>D14</f>
        <v>43</v>
      </c>
      <c r="M51" s="286"/>
      <c r="N51" s="74" t="s">
        <v>31</v>
      </c>
      <c r="O51" s="284" t="s">
        <v>767</v>
      </c>
      <c r="P51" s="287">
        <f>H47</f>
        <v>18</v>
      </c>
      <c r="Q51" s="152"/>
      <c r="R51" s="473"/>
      <c r="S51" s="477" t="s">
        <v>155</v>
      </c>
      <c r="T51" s="478">
        <f>H25</f>
        <v>12</v>
      </c>
    </row>
    <row r="52" spans="2:20" ht="12.95" customHeight="1">
      <c r="B52" s="240"/>
      <c r="E52" s="303"/>
      <c r="F52" s="306"/>
      <c r="G52" s="302"/>
      <c r="H52" s="302"/>
      <c r="I52" s="106"/>
      <c r="J52" s="472"/>
      <c r="K52" s="288"/>
      <c r="L52" s="288"/>
      <c r="M52" s="286"/>
      <c r="N52" s="286"/>
      <c r="O52" s="288"/>
      <c r="P52" s="289"/>
      <c r="R52" s="579"/>
      <c r="S52" s="579"/>
      <c r="T52" s="579"/>
    </row>
    <row r="53" spans="2:20" ht="12.95" customHeight="1">
      <c r="B53" s="248" t="s">
        <v>82</v>
      </c>
      <c r="C53" s="300" t="s">
        <v>19</v>
      </c>
      <c r="D53" s="301">
        <f>L36</f>
        <v>40</v>
      </c>
      <c r="E53" s="303"/>
      <c r="F53" s="163"/>
      <c r="G53" s="300" t="s">
        <v>148</v>
      </c>
      <c r="H53" s="301">
        <f>H14</f>
        <v>25</v>
      </c>
      <c r="I53" s="106"/>
      <c r="J53" s="163" t="s">
        <v>82</v>
      </c>
      <c r="K53" s="284" t="s">
        <v>25</v>
      </c>
      <c r="L53" s="285">
        <f>L25</f>
        <v>47</v>
      </c>
      <c r="M53" s="286"/>
      <c r="N53" s="284"/>
      <c r="O53" s="284" t="s">
        <v>153</v>
      </c>
      <c r="P53" s="287">
        <f>P47</f>
        <v>14</v>
      </c>
      <c r="R53" s="579"/>
      <c r="S53" s="579"/>
      <c r="T53" s="579"/>
    </row>
    <row r="54" spans="2:20" ht="12.95" customHeight="1">
      <c r="B54" s="241"/>
      <c r="C54" s="304" t="s">
        <v>656</v>
      </c>
      <c r="D54" s="305">
        <f>D36</f>
        <v>22</v>
      </c>
      <c r="E54" s="304"/>
      <c r="F54" s="104" t="s">
        <v>31</v>
      </c>
      <c r="G54" s="304" t="s">
        <v>696</v>
      </c>
      <c r="H54" s="305">
        <f>D25</f>
        <v>35</v>
      </c>
      <c r="I54" s="153"/>
      <c r="J54" s="259"/>
      <c r="K54" s="290" t="s">
        <v>1402</v>
      </c>
      <c r="L54" s="291">
        <f>L47</f>
        <v>16</v>
      </c>
      <c r="M54" s="292"/>
      <c r="N54" s="104" t="s">
        <v>31</v>
      </c>
      <c r="O54" s="290" t="s">
        <v>199</v>
      </c>
      <c r="P54" s="293">
        <f>P25</f>
        <v>29</v>
      </c>
      <c r="Q54" s="152"/>
      <c r="R54" s="578"/>
      <c r="S54" s="578"/>
      <c r="T54" s="578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78"/>
      <c r="S55" s="578"/>
      <c r="T55" s="578"/>
    </row>
    <row r="56" spans="2:20" ht="12.95" customHeight="1">
      <c r="B56" s="514" t="s">
        <v>67</v>
      </c>
      <c r="C56" s="583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78"/>
      <c r="S56" s="578"/>
      <c r="T56" s="578"/>
    </row>
    <row r="57" spans="2:20" ht="12.95" customHeight="1">
      <c r="B57" s="82" t="s">
        <v>25</v>
      </c>
      <c r="C57" s="83"/>
      <c r="D57" s="52">
        <f>$L$25</f>
        <v>47</v>
      </c>
      <c r="E57" s="34"/>
      <c r="F57" s="502" t="s">
        <v>1436</v>
      </c>
      <c r="G57" s="517"/>
      <c r="H57" s="517"/>
      <c r="I57" s="517"/>
      <c r="J57" s="517"/>
      <c r="K57" s="517"/>
      <c r="L57" s="503"/>
      <c r="M57" s="34"/>
      <c r="N57" s="449" t="s">
        <v>159</v>
      </c>
      <c r="O57" s="61"/>
      <c r="P57" s="310"/>
      <c r="R57" s="578"/>
      <c r="S57" s="578"/>
      <c r="T57" s="578"/>
    </row>
    <row r="58" spans="2:20" ht="12.95" customHeight="1">
      <c r="B58" s="82" t="s">
        <v>109</v>
      </c>
      <c r="C58" s="83"/>
      <c r="D58" s="52">
        <f>$D$14</f>
        <v>43</v>
      </c>
      <c r="E58" s="34"/>
      <c r="F58" s="502" t="s">
        <v>1437</v>
      </c>
      <c r="G58" s="517"/>
      <c r="H58" s="517"/>
      <c r="I58" s="517"/>
      <c r="J58" s="517"/>
      <c r="K58" s="517"/>
      <c r="L58" s="503"/>
      <c r="M58" s="34"/>
      <c r="N58" s="448" t="s">
        <v>1431</v>
      </c>
      <c r="O58" s="155"/>
      <c r="P58" s="441">
        <f>MAX(D6:D12,H6:H12,L6:L12,P6:P12,D17:D23,H17:H23,L17:L23,P17:P23,D28:D34,H28:H34,L28:L34,P28:P34,D39:D45,H39:H45,L39:L45,P39:P45)</f>
        <v>18</v>
      </c>
    </row>
    <row r="59" spans="2:20" ht="12.95" customHeight="1">
      <c r="B59" s="82" t="s">
        <v>19</v>
      </c>
      <c r="C59" s="83"/>
      <c r="D59" s="52">
        <f>$L$36</f>
        <v>40</v>
      </c>
      <c r="E59" s="34"/>
      <c r="F59" s="502" t="s">
        <v>1438</v>
      </c>
      <c r="G59" s="517"/>
      <c r="H59" s="517"/>
      <c r="I59" s="517"/>
      <c r="J59" s="517"/>
      <c r="K59" s="517"/>
      <c r="L59" s="503"/>
      <c r="M59" s="34"/>
      <c r="N59" s="84" t="s">
        <v>160</v>
      </c>
      <c r="O59" s="46"/>
      <c r="P59" s="72"/>
    </row>
    <row r="60" spans="2:20" ht="12.95" customHeight="1">
      <c r="B60" s="82" t="s">
        <v>21</v>
      </c>
      <c r="C60" s="83"/>
      <c r="D60" s="52">
        <f>$D$25</f>
        <v>35</v>
      </c>
      <c r="E60" s="34"/>
      <c r="F60" s="502" t="s">
        <v>1439</v>
      </c>
      <c r="G60" s="517"/>
      <c r="H60" s="517"/>
      <c r="I60" s="517"/>
      <c r="J60" s="517"/>
      <c r="K60" s="517"/>
      <c r="L60" s="503"/>
      <c r="M60" s="34"/>
      <c r="N60" s="70" t="s">
        <v>25</v>
      </c>
      <c r="O60" s="46"/>
      <c r="P60" s="72">
        <f>MAX(D14,H14,L14,P14,D25,H25,L25,P25,D36,H36,L36,P36,D47,H47,L47,P47)</f>
        <v>47</v>
      </c>
    </row>
    <row r="61" spans="2:20" ht="12.95" customHeight="1">
      <c r="B61" s="82" t="s">
        <v>24</v>
      </c>
      <c r="C61" s="83"/>
      <c r="D61" s="52">
        <f>$H$36</f>
        <v>30</v>
      </c>
      <c r="E61" s="34"/>
      <c r="F61" s="502" t="s">
        <v>1440</v>
      </c>
      <c r="G61" s="517"/>
      <c r="H61" s="517"/>
      <c r="I61" s="517"/>
      <c r="J61" s="517"/>
      <c r="K61" s="517"/>
      <c r="L61" s="503"/>
      <c r="M61" s="34"/>
      <c r="N61" s="449" t="s">
        <v>161</v>
      </c>
      <c r="O61" s="63"/>
      <c r="P61" s="310"/>
    </row>
    <row r="62" spans="2:20" ht="12.95" customHeight="1">
      <c r="B62" s="82" t="s">
        <v>113</v>
      </c>
      <c r="C62" s="83"/>
      <c r="D62" s="52">
        <f>$P$25</f>
        <v>29</v>
      </c>
      <c r="E62" s="34"/>
      <c r="F62" s="502" t="s">
        <v>1441</v>
      </c>
      <c r="G62" s="517"/>
      <c r="H62" s="517"/>
      <c r="I62" s="517"/>
      <c r="J62" s="517"/>
      <c r="K62" s="517"/>
      <c r="L62" s="503"/>
      <c r="M62" s="34"/>
      <c r="N62" s="448" t="s">
        <v>20</v>
      </c>
      <c r="O62" s="75"/>
      <c r="P62" s="441">
        <f>MIN(D14,H14,L14,P14,D25,H25,L25,P25,D36,H36,L36,P36,D47,H47,L47,P47)</f>
        <v>4</v>
      </c>
    </row>
    <row r="63" spans="2:20" ht="12.95" customHeight="1">
      <c r="B63" s="82" t="s">
        <v>57</v>
      </c>
      <c r="C63" s="83"/>
      <c r="D63" s="52">
        <f>$D$47</f>
        <v>25</v>
      </c>
      <c r="E63" s="34"/>
      <c r="F63" s="502" t="s">
        <v>1442</v>
      </c>
      <c r="G63" s="517"/>
      <c r="H63" s="517"/>
      <c r="I63" s="517"/>
      <c r="J63" s="517"/>
      <c r="K63" s="517"/>
      <c r="L63" s="503"/>
      <c r="M63" s="34"/>
      <c r="N63" s="84" t="s">
        <v>172</v>
      </c>
      <c r="O63" s="34"/>
      <c r="P63" s="69"/>
    </row>
    <row r="64" spans="2:20" ht="12.95" customHeight="1">
      <c r="B64" s="82" t="s">
        <v>148</v>
      </c>
      <c r="C64" s="83"/>
      <c r="D64" s="52">
        <f>$H$14</f>
        <v>25</v>
      </c>
      <c r="E64" s="34"/>
      <c r="F64" s="502" t="s">
        <v>1443</v>
      </c>
      <c r="G64" s="517"/>
      <c r="H64" s="517"/>
      <c r="I64" s="517"/>
      <c r="J64" s="517"/>
      <c r="K64" s="517"/>
      <c r="L64" s="503"/>
      <c r="M64" s="34"/>
      <c r="N64" s="512" t="s">
        <v>153</v>
      </c>
      <c r="O64" s="513"/>
      <c r="P64" s="85">
        <v>19</v>
      </c>
    </row>
    <row r="65" spans="2:19" ht="12.95" customHeight="1">
      <c r="B65" s="82" t="s">
        <v>152</v>
      </c>
      <c r="C65" s="83"/>
      <c r="D65" s="52">
        <f>$D$36</f>
        <v>22</v>
      </c>
      <c r="E65" s="34"/>
      <c r="F65" s="502" t="s">
        <v>1444</v>
      </c>
      <c r="G65" s="517"/>
      <c r="H65" s="517"/>
      <c r="I65" s="517"/>
      <c r="J65" s="517"/>
      <c r="K65" s="517"/>
      <c r="L65" s="503"/>
      <c r="M65" s="34"/>
      <c r="N65" s="34"/>
      <c r="O65" s="34"/>
      <c r="P65" s="34"/>
    </row>
    <row r="66" spans="2:19" ht="12.95" customHeight="1">
      <c r="B66" s="82" t="s">
        <v>1155</v>
      </c>
      <c r="C66" s="83"/>
      <c r="D66" s="52">
        <f>$T$14</f>
        <v>19</v>
      </c>
      <c r="E66" s="34"/>
      <c r="F66" s="502" t="s">
        <v>1445</v>
      </c>
      <c r="G66" s="517"/>
      <c r="H66" s="517"/>
      <c r="I66" s="517"/>
      <c r="J66" s="517"/>
      <c r="K66" s="517"/>
      <c r="L66" s="503"/>
      <c r="M66" s="34"/>
      <c r="N66" s="584" t="s">
        <v>103</v>
      </c>
      <c r="O66" s="584"/>
      <c r="P66" s="585"/>
    </row>
    <row r="67" spans="2:19" ht="12.95" customHeight="1">
      <c r="B67" s="82" t="s">
        <v>192</v>
      </c>
      <c r="C67" s="83"/>
      <c r="D67" s="52">
        <f>$H$47</f>
        <v>18</v>
      </c>
      <c r="E67" s="34"/>
      <c r="F67" s="502" t="s">
        <v>1446</v>
      </c>
      <c r="G67" s="517"/>
      <c r="H67" s="517"/>
      <c r="I67" s="517"/>
      <c r="J67" s="517"/>
      <c r="K67" s="517"/>
      <c r="L67" s="503"/>
      <c r="M67" s="34"/>
      <c r="N67" s="586" t="s">
        <v>1454</v>
      </c>
      <c r="O67" s="586"/>
      <c r="P67" s="586"/>
      <c r="R67" s="533"/>
      <c r="S67" s="533"/>
    </row>
    <row r="68" spans="2:19" ht="12.95" customHeight="1">
      <c r="B68" s="82" t="s">
        <v>154</v>
      </c>
      <c r="C68" s="83"/>
      <c r="D68" s="52">
        <f>$L$47</f>
        <v>16</v>
      </c>
      <c r="E68" s="34"/>
      <c r="F68" s="502" t="s">
        <v>1447</v>
      </c>
      <c r="G68" s="517"/>
      <c r="H68" s="517"/>
      <c r="I68" s="517"/>
      <c r="J68" s="517"/>
      <c r="K68" s="517"/>
      <c r="L68" s="503"/>
      <c r="M68" s="34"/>
      <c r="N68" s="586" t="s">
        <v>1455</v>
      </c>
      <c r="O68" s="586"/>
      <c r="P68" s="586"/>
      <c r="R68" s="533"/>
      <c r="S68" s="533"/>
    </row>
    <row r="69" spans="2:19" ht="12.95" customHeight="1">
      <c r="B69" s="82" t="s">
        <v>153</v>
      </c>
      <c r="C69" s="83"/>
      <c r="D69" s="52">
        <f>$P$47</f>
        <v>14</v>
      </c>
      <c r="E69" s="34"/>
      <c r="F69" s="502" t="s">
        <v>1448</v>
      </c>
      <c r="G69" s="517"/>
      <c r="H69" s="517"/>
      <c r="I69" s="517"/>
      <c r="J69" s="517"/>
      <c r="K69" s="517"/>
      <c r="L69" s="503"/>
      <c r="M69" s="34"/>
      <c r="N69" s="586" t="s">
        <v>1456</v>
      </c>
      <c r="O69" s="586"/>
      <c r="P69" s="586"/>
      <c r="R69" s="572"/>
      <c r="S69" s="572"/>
    </row>
    <row r="70" spans="2:19" ht="12.95" customHeight="1">
      <c r="B70" s="82" t="s">
        <v>83</v>
      </c>
      <c r="C70" s="83"/>
      <c r="D70" s="52">
        <f>$P$36</f>
        <v>13</v>
      </c>
      <c r="E70" s="34"/>
      <c r="F70" s="502" t="s">
        <v>1449</v>
      </c>
      <c r="G70" s="517"/>
      <c r="H70" s="517"/>
      <c r="I70" s="517"/>
      <c r="J70" s="517"/>
      <c r="K70" s="517"/>
      <c r="L70" s="503"/>
      <c r="M70" s="34"/>
      <c r="N70" s="586" t="s">
        <v>1457</v>
      </c>
      <c r="O70" s="586"/>
      <c r="P70" s="586"/>
      <c r="R70" s="533"/>
      <c r="S70" s="533"/>
    </row>
    <row r="71" spans="2:19" ht="12.95" customHeight="1">
      <c r="B71" s="82" t="s">
        <v>155</v>
      </c>
      <c r="C71" s="83"/>
      <c r="D71" s="52">
        <f>$H$25</f>
        <v>12</v>
      </c>
      <c r="E71" s="34"/>
      <c r="F71" s="502" t="s">
        <v>1450</v>
      </c>
      <c r="G71" s="517"/>
      <c r="H71" s="517"/>
      <c r="I71" s="517"/>
      <c r="J71" s="517"/>
      <c r="K71" s="517"/>
      <c r="L71" s="503"/>
      <c r="M71" s="34"/>
      <c r="N71" s="565" t="s">
        <v>1458</v>
      </c>
      <c r="O71" s="565"/>
      <c r="P71" s="565"/>
      <c r="R71" s="572"/>
      <c r="S71" s="572"/>
    </row>
    <row r="72" spans="2:19" ht="12.95" customHeight="1">
      <c r="B72" s="82" t="s">
        <v>26</v>
      </c>
      <c r="C72" s="83"/>
      <c r="D72" s="52">
        <f>$P$14</f>
        <v>11</v>
      </c>
      <c r="E72" s="34"/>
      <c r="F72" s="543" t="s">
        <v>1451</v>
      </c>
      <c r="G72" s="517"/>
      <c r="H72" s="517"/>
      <c r="I72" s="517"/>
      <c r="J72" s="517"/>
      <c r="K72" s="517"/>
      <c r="L72" s="503"/>
      <c r="M72" s="34"/>
      <c r="N72" s="565" t="s">
        <v>1459</v>
      </c>
      <c r="O72" s="565"/>
      <c r="P72" s="565"/>
      <c r="R72" s="572"/>
      <c r="S72" s="572"/>
    </row>
    <row r="73" spans="2:19" ht="12.95" customHeight="1">
      <c r="B73" s="82" t="s">
        <v>1212</v>
      </c>
      <c r="C73" s="83"/>
      <c r="D73" s="52">
        <f>$T$25</f>
        <v>9</v>
      </c>
      <c r="E73" s="34"/>
      <c r="F73" s="543" t="s">
        <v>1453</v>
      </c>
      <c r="G73" s="517"/>
      <c r="H73" s="517"/>
      <c r="I73" s="517"/>
      <c r="J73" s="517"/>
      <c r="K73" s="517"/>
      <c r="L73" s="503"/>
      <c r="M73" s="34"/>
      <c r="N73" s="565" t="s">
        <v>1460</v>
      </c>
      <c r="O73" s="565"/>
      <c r="P73" s="565"/>
      <c r="R73" s="572"/>
      <c r="S73" s="572"/>
    </row>
    <row r="74" spans="2:19" ht="12.95" customHeight="1">
      <c r="B74" s="82" t="s">
        <v>20</v>
      </c>
      <c r="C74" s="83"/>
      <c r="D74" s="52">
        <f>$L$14</f>
        <v>4</v>
      </c>
      <c r="E74" s="34"/>
      <c r="F74" s="543" t="s">
        <v>1452</v>
      </c>
      <c r="G74" s="517"/>
      <c r="H74" s="517"/>
      <c r="I74" s="517"/>
      <c r="J74" s="517"/>
      <c r="K74" s="517"/>
      <c r="L74" s="503"/>
      <c r="M74" s="34"/>
      <c r="N74" s="565" t="s">
        <v>1461</v>
      </c>
      <c r="O74" s="565"/>
      <c r="P74" s="565"/>
      <c r="R74" s="572"/>
      <c r="S74" s="572"/>
    </row>
    <row r="75" spans="2:19" ht="12.95" customHeight="1">
      <c r="B75" s="514" t="s">
        <v>112</v>
      </c>
      <c r="C75" s="515"/>
      <c r="D75" s="516"/>
      <c r="E75" s="34"/>
      <c r="F75" s="329" t="s">
        <v>82</v>
      </c>
      <c r="G75" s="534" t="s">
        <v>59</v>
      </c>
      <c r="H75" s="535"/>
      <c r="I75" s="158">
        <v>4</v>
      </c>
      <c r="J75" s="158">
        <f>'wk16'!J74+I75</f>
        <v>66</v>
      </c>
      <c r="K75" s="502" t="s">
        <v>1435</v>
      </c>
      <c r="L75" s="503"/>
      <c r="M75" s="34"/>
      <c r="N75" s="580" t="s">
        <v>221</v>
      </c>
      <c r="O75" s="581"/>
      <c r="P75" s="582"/>
    </row>
    <row r="76" spans="2:19" ht="12.95" customHeight="1">
      <c r="B76" s="502" t="s">
        <v>803</v>
      </c>
      <c r="C76" s="503"/>
      <c r="D76" s="52">
        <f>MAX('Team Totals'!$T$8,'Team Totals'!$T$15,'Team Totals'!$T$22,'Team Totals'!$T$29)</f>
        <v>1946</v>
      </c>
      <c r="E76" s="5"/>
      <c r="F76" s="330" t="s">
        <v>31</v>
      </c>
      <c r="G76" s="88" t="s">
        <v>60</v>
      </c>
      <c r="H76" s="89"/>
      <c r="I76" s="90">
        <v>5</v>
      </c>
      <c r="J76" s="90">
        <f>'wk16'!J75+I76</f>
        <v>69</v>
      </c>
      <c r="K76" s="82" t="s">
        <v>1434</v>
      </c>
      <c r="L76" s="83"/>
    </row>
  </sheetData>
  <sortState xmlns:xlrd2="http://schemas.microsoft.com/office/spreadsheetml/2017/richdata2" ref="B57:D74">
    <sortCondition descending="1" ref="D74"/>
  </sortState>
  <mergeCells count="69">
    <mergeCell ref="R55:T55"/>
    <mergeCell ref="R56:T56"/>
    <mergeCell ref="R57:T57"/>
    <mergeCell ref="S49:T49"/>
    <mergeCell ref="R52:T52"/>
    <mergeCell ref="R53:T53"/>
    <mergeCell ref="R54:T54"/>
    <mergeCell ref="R5:S5"/>
    <mergeCell ref="R16:S16"/>
    <mergeCell ref="B76:C76"/>
    <mergeCell ref="N64:O64"/>
    <mergeCell ref="J16:K16"/>
    <mergeCell ref="N16:O16"/>
    <mergeCell ref="R72:S72"/>
    <mergeCell ref="N66:P66"/>
    <mergeCell ref="R73:S73"/>
    <mergeCell ref="R74:S74"/>
    <mergeCell ref="N67:P67"/>
    <mergeCell ref="N68:P68"/>
    <mergeCell ref="N69:P69"/>
    <mergeCell ref="N70:P70"/>
    <mergeCell ref="N71:P71"/>
    <mergeCell ref="N72:P72"/>
    <mergeCell ref="R67:S67"/>
    <mergeCell ref="R68:S68"/>
    <mergeCell ref="R69:S69"/>
    <mergeCell ref="R70:S70"/>
    <mergeCell ref="R71:S71"/>
    <mergeCell ref="B1:C1"/>
    <mergeCell ref="F60:L60"/>
    <mergeCell ref="B56:C56"/>
    <mergeCell ref="F57:L57"/>
    <mergeCell ref="J38:K38"/>
    <mergeCell ref="F1:L2"/>
    <mergeCell ref="B3:E3"/>
    <mergeCell ref="F5:G5"/>
    <mergeCell ref="J5:K5"/>
    <mergeCell ref="B16:C16"/>
    <mergeCell ref="F16:G16"/>
    <mergeCell ref="B5:C5"/>
    <mergeCell ref="F67:L67"/>
    <mergeCell ref="F68:L68"/>
    <mergeCell ref="F71:L71"/>
    <mergeCell ref="F72:L72"/>
    <mergeCell ref="F70:L70"/>
    <mergeCell ref="F69:L69"/>
    <mergeCell ref="F65:L65"/>
    <mergeCell ref="F58:L58"/>
    <mergeCell ref="F59:L59"/>
    <mergeCell ref="F61:L61"/>
    <mergeCell ref="F66:L66"/>
    <mergeCell ref="F62:L62"/>
    <mergeCell ref="F63:L63"/>
    <mergeCell ref="F64:L64"/>
    <mergeCell ref="B27:C27"/>
    <mergeCell ref="J27:K27"/>
    <mergeCell ref="N27:O27"/>
    <mergeCell ref="F27:G27"/>
    <mergeCell ref="N75:P75"/>
    <mergeCell ref="G75:H75"/>
    <mergeCell ref="B75:D75"/>
    <mergeCell ref="K75:L75"/>
    <mergeCell ref="N73:P73"/>
    <mergeCell ref="N74:P74"/>
    <mergeCell ref="F73:L73"/>
    <mergeCell ref="F74:L74"/>
    <mergeCell ref="B38:C38"/>
    <mergeCell ref="F38:G38"/>
    <mergeCell ref="N38:O38"/>
  </mergeCells>
  <phoneticPr fontId="0" type="noConversion"/>
  <pageMargins left="0" right="0" top="0.09" bottom="0" header="0.13" footer="0.5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2E91-1F22-48D3-809A-6E574A1CD4DD}">
  <dimension ref="B1:T76"/>
  <sheetViews>
    <sheetView tabSelected="1" view="pageBreakPreview" topLeftCell="A43" zoomScale="180" zoomScaleNormal="150" zoomScaleSheetLayoutView="180" workbookViewId="0">
      <selection activeCell="F60" sqref="F60:L60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8" width="3.7109375" customWidth="1"/>
    <col min="19" max="19" width="15.7109375" customWidth="1"/>
    <col min="20" max="20" width="3.7109375" customWidth="1"/>
    <col min="21" max="21" width="3" customWidth="1"/>
  </cols>
  <sheetData>
    <row r="1" spans="2:20" ht="12.95" customHeight="1">
      <c r="B1" s="530">
        <v>2022</v>
      </c>
      <c r="C1" s="530"/>
      <c r="D1" s="46"/>
      <c r="E1" s="34"/>
      <c r="F1" s="531" t="s">
        <v>175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20" ht="12.95" customHeight="1">
      <c r="B2" s="46" t="s">
        <v>218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20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0" ht="12.95" customHeight="1">
      <c r="B4" s="34"/>
      <c r="C4" s="34"/>
      <c r="D4" s="34"/>
      <c r="E4" s="34"/>
      <c r="F4" s="34"/>
      <c r="G4" s="34"/>
      <c r="H4" s="34"/>
      <c r="I4" s="34"/>
      <c r="J4" s="34"/>
      <c r="K4" s="78"/>
      <c r="L4" s="34"/>
      <c r="M4" s="34"/>
      <c r="N4" s="34"/>
      <c r="O4" s="34"/>
      <c r="P4" s="34"/>
    </row>
    <row r="5" spans="2:20" ht="12.95" customHeight="1">
      <c r="B5" s="519" t="str">
        <f>'Team Totals'!$A$18</f>
        <v>Blitz</v>
      </c>
      <c r="C5" s="520"/>
      <c r="D5" s="159" t="s">
        <v>664</v>
      </c>
      <c r="E5" s="34"/>
      <c r="F5" s="519" t="str">
        <f>'Team Totals'!$A$11</f>
        <v>Armadillos</v>
      </c>
      <c r="G5" s="520"/>
      <c r="H5" s="159" t="s">
        <v>664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R5" s="519" t="s">
        <v>1155</v>
      </c>
      <c r="S5" s="520"/>
      <c r="T5" s="49" t="s">
        <v>591</v>
      </c>
    </row>
    <row r="6" spans="2:20" ht="12.95" customHeight="1">
      <c r="B6" s="50" t="s">
        <v>104</v>
      </c>
      <c r="C6" s="51" t="s">
        <v>532</v>
      </c>
      <c r="D6" s="52">
        <v>0</v>
      </c>
      <c r="E6" s="34"/>
      <c r="F6" s="50" t="s">
        <v>104</v>
      </c>
      <c r="G6" s="51" t="s">
        <v>419</v>
      </c>
      <c r="H6" s="52">
        <v>6</v>
      </c>
      <c r="I6" s="34"/>
      <c r="J6" s="50" t="s">
        <v>104</v>
      </c>
      <c r="K6" s="51" t="s">
        <v>447</v>
      </c>
      <c r="L6" s="52">
        <v>0</v>
      </c>
      <c r="M6" s="34"/>
      <c r="N6" s="50" t="s">
        <v>104</v>
      </c>
      <c r="O6" s="51" t="s">
        <v>379</v>
      </c>
      <c r="P6" s="52">
        <v>3</v>
      </c>
      <c r="R6" s="50" t="s">
        <v>104</v>
      </c>
      <c r="S6" s="51" t="s">
        <v>1179</v>
      </c>
      <c r="T6" s="52">
        <v>9</v>
      </c>
    </row>
    <row r="7" spans="2:20" ht="12.95" customHeight="1">
      <c r="B7" s="50" t="s">
        <v>105</v>
      </c>
      <c r="C7" s="51" t="s">
        <v>905</v>
      </c>
      <c r="D7" s="52">
        <v>3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0</v>
      </c>
      <c r="R7" s="50" t="s">
        <v>105</v>
      </c>
      <c r="S7" s="51" t="s">
        <v>1159</v>
      </c>
      <c r="T7" s="52">
        <v>3</v>
      </c>
    </row>
    <row r="8" spans="2:20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381</v>
      </c>
      <c r="P8" s="52">
        <v>0</v>
      </c>
      <c r="R8" s="50" t="s">
        <v>105</v>
      </c>
      <c r="S8" s="51" t="s">
        <v>1158</v>
      </c>
      <c r="T8" s="52">
        <v>0</v>
      </c>
    </row>
    <row r="9" spans="2:20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423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0</v>
      </c>
      <c r="R9" s="50" t="s">
        <v>106</v>
      </c>
      <c r="S9" s="51" t="s">
        <v>1160</v>
      </c>
      <c r="T9" s="52">
        <v>0</v>
      </c>
    </row>
    <row r="10" spans="2:20" ht="12.95" customHeight="1">
      <c r="B10" s="50" t="s">
        <v>106</v>
      </c>
      <c r="C10" s="51" t="s">
        <v>1406</v>
      </c>
      <c r="D10" s="52">
        <v>3</v>
      </c>
      <c r="E10" s="34"/>
      <c r="F10" s="50" t="s">
        <v>106</v>
      </c>
      <c r="G10" s="51" t="s">
        <v>425</v>
      </c>
      <c r="H10" s="52">
        <v>3</v>
      </c>
      <c r="I10" s="34"/>
      <c r="J10" s="50" t="s">
        <v>106</v>
      </c>
      <c r="K10" s="51" t="s">
        <v>394</v>
      </c>
      <c r="L10" s="52">
        <v>0</v>
      </c>
      <c r="M10" s="34"/>
      <c r="N10" s="50" t="s">
        <v>106</v>
      </c>
      <c r="O10" s="51" t="s">
        <v>385</v>
      </c>
      <c r="P10" s="52">
        <v>0</v>
      </c>
      <c r="R10" s="50" t="s">
        <v>106</v>
      </c>
      <c r="S10" s="51" t="s">
        <v>1157</v>
      </c>
      <c r="T10" s="52">
        <v>3</v>
      </c>
    </row>
    <row r="11" spans="2:20" ht="12.95" customHeight="1">
      <c r="B11" s="50" t="s">
        <v>106</v>
      </c>
      <c r="C11" s="51" t="s">
        <v>539</v>
      </c>
      <c r="D11" s="52">
        <v>0</v>
      </c>
      <c r="E11" s="34"/>
      <c r="F11" s="50" t="s">
        <v>106</v>
      </c>
      <c r="G11" s="51" t="s">
        <v>424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384</v>
      </c>
      <c r="P11" s="52">
        <v>3</v>
      </c>
      <c r="R11" s="50" t="s">
        <v>106</v>
      </c>
      <c r="S11" s="51" t="s">
        <v>1184</v>
      </c>
      <c r="T11" s="52">
        <v>0</v>
      </c>
    </row>
    <row r="12" spans="2:20" ht="12.95" customHeight="1">
      <c r="B12" s="50" t="s">
        <v>107</v>
      </c>
      <c r="C12" s="34" t="s">
        <v>542</v>
      </c>
      <c r="D12" s="52">
        <v>10</v>
      </c>
      <c r="E12" s="34"/>
      <c r="F12" s="50" t="s">
        <v>107</v>
      </c>
      <c r="G12" s="51" t="s">
        <v>428</v>
      </c>
      <c r="H12" s="52">
        <v>13</v>
      </c>
      <c r="I12" s="34"/>
      <c r="J12" s="50" t="s">
        <v>107</v>
      </c>
      <c r="K12" s="51" t="s">
        <v>455</v>
      </c>
      <c r="L12" s="52">
        <v>10</v>
      </c>
      <c r="M12" s="34"/>
      <c r="N12" s="50" t="s">
        <v>107</v>
      </c>
      <c r="O12" s="51" t="s">
        <v>388</v>
      </c>
      <c r="P12" s="52">
        <v>1</v>
      </c>
      <c r="R12" s="50" t="s">
        <v>107</v>
      </c>
      <c r="S12" s="51" t="s">
        <v>1154</v>
      </c>
      <c r="T12" s="52">
        <v>8</v>
      </c>
    </row>
    <row r="13" spans="2:20" ht="12.95" customHeight="1">
      <c r="B13" s="50" t="s">
        <v>108</v>
      </c>
      <c r="C13" s="51" t="s">
        <v>544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663</v>
      </c>
      <c r="P13" s="52">
        <v>0</v>
      </c>
      <c r="R13" s="50" t="s">
        <v>108</v>
      </c>
      <c r="S13" s="51" t="s">
        <v>1181</v>
      </c>
      <c r="T13" s="52">
        <v>0</v>
      </c>
    </row>
    <row r="14" spans="2:20" ht="12.95" customHeight="1">
      <c r="B14" s="50"/>
      <c r="C14" s="53" t="s">
        <v>28</v>
      </c>
      <c r="D14" s="54">
        <f>SUM(D6:D13)</f>
        <v>16</v>
      </c>
      <c r="E14" s="34"/>
      <c r="F14" s="50"/>
      <c r="G14" s="55" t="s">
        <v>28</v>
      </c>
      <c r="H14" s="54">
        <f>SUM(H6:H13)</f>
        <v>22</v>
      </c>
      <c r="I14" s="34"/>
      <c r="J14" s="50"/>
      <c r="K14" s="53" t="s">
        <v>28</v>
      </c>
      <c r="L14" s="54">
        <f>SUM(L6:L13)</f>
        <v>10</v>
      </c>
      <c r="M14" s="34"/>
      <c r="N14" s="50"/>
      <c r="O14" s="53" t="s">
        <v>28</v>
      </c>
      <c r="P14" s="54">
        <f>SUM(P6:P13)</f>
        <v>7</v>
      </c>
      <c r="R14" s="50"/>
      <c r="S14" s="53" t="s">
        <v>28</v>
      </c>
      <c r="T14" s="54">
        <f>SUM(T6:T13)</f>
        <v>23</v>
      </c>
    </row>
    <row r="15" spans="2:20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R15" s="91"/>
      <c r="S15" s="34"/>
      <c r="T15" s="34"/>
    </row>
    <row r="16" spans="2:20" ht="12.95" customHeight="1">
      <c r="B16" s="519" t="str">
        <f>'Team Totals'!$A$19</f>
        <v>Dogs</v>
      </c>
      <c r="C16" s="520"/>
      <c r="D16" s="159" t="s">
        <v>664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9" t="s">
        <v>591</v>
      </c>
      <c r="R16" s="519" t="s">
        <v>1399</v>
      </c>
      <c r="S16" s="520"/>
      <c r="T16" s="49" t="s">
        <v>591</v>
      </c>
    </row>
    <row r="17" spans="2:20" ht="12.95" customHeight="1">
      <c r="B17" s="50" t="s">
        <v>104</v>
      </c>
      <c r="C17" s="51" t="s">
        <v>545</v>
      </c>
      <c r="D17" s="52">
        <v>3</v>
      </c>
      <c r="E17" s="34"/>
      <c r="F17" s="50" t="s">
        <v>104</v>
      </c>
      <c r="G17" s="51" t="s">
        <v>475</v>
      </c>
      <c r="H17" s="52">
        <v>3</v>
      </c>
      <c r="I17" s="34"/>
      <c r="J17" s="50" t="s">
        <v>104</v>
      </c>
      <c r="K17" s="51" t="s">
        <v>461</v>
      </c>
      <c r="L17" s="52">
        <v>0</v>
      </c>
      <c r="M17" s="34"/>
      <c r="N17" s="50" t="s">
        <v>104</v>
      </c>
      <c r="O17" s="51" t="s">
        <v>367</v>
      </c>
      <c r="P17" s="52">
        <v>9</v>
      </c>
      <c r="R17" s="50" t="s">
        <v>104</v>
      </c>
      <c r="S17" s="51" t="s">
        <v>1428</v>
      </c>
      <c r="T17" s="52">
        <v>3</v>
      </c>
    </row>
    <row r="18" spans="2:20" ht="12.95" customHeight="1">
      <c r="B18" s="50" t="s">
        <v>105</v>
      </c>
      <c r="C18" s="51" t="s">
        <v>548</v>
      </c>
      <c r="D18" s="52">
        <v>0</v>
      </c>
      <c r="E18" s="34"/>
      <c r="F18" s="50" t="s">
        <v>105</v>
      </c>
      <c r="G18" s="51" t="s">
        <v>477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3</v>
      </c>
      <c r="R18" s="50" t="s">
        <v>105</v>
      </c>
      <c r="S18" s="51" t="s">
        <v>1429</v>
      </c>
      <c r="T18" s="52">
        <v>0</v>
      </c>
    </row>
    <row r="19" spans="2:20" ht="12.95" customHeight="1">
      <c r="B19" s="50" t="s">
        <v>105</v>
      </c>
      <c r="C19" s="51" t="s">
        <v>549</v>
      </c>
      <c r="D19" s="52">
        <v>0</v>
      </c>
      <c r="E19" s="34"/>
      <c r="F19" s="50" t="s">
        <v>105</v>
      </c>
      <c r="G19" s="51" t="s">
        <v>476</v>
      </c>
      <c r="H19" s="52">
        <v>0</v>
      </c>
      <c r="I19" s="34"/>
      <c r="J19" s="50" t="s">
        <v>105</v>
      </c>
      <c r="K19" s="51" t="s">
        <v>463</v>
      </c>
      <c r="L19" s="52">
        <v>6</v>
      </c>
      <c r="M19" s="34"/>
      <c r="N19" s="50" t="s">
        <v>105</v>
      </c>
      <c r="O19" s="51" t="s">
        <v>370</v>
      </c>
      <c r="P19" s="52">
        <v>0</v>
      </c>
      <c r="R19" s="50" t="s">
        <v>105</v>
      </c>
      <c r="S19" s="51" t="s">
        <v>1396</v>
      </c>
      <c r="T19" s="52">
        <v>0</v>
      </c>
    </row>
    <row r="20" spans="2:20" ht="12.95" customHeight="1">
      <c r="B20" s="50" t="s">
        <v>106</v>
      </c>
      <c r="C20" s="51" t="s">
        <v>555</v>
      </c>
      <c r="D20" s="52">
        <v>0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3</v>
      </c>
      <c r="M20" s="34"/>
      <c r="N20" s="50" t="s">
        <v>106</v>
      </c>
      <c r="O20" s="51" t="s">
        <v>371</v>
      </c>
      <c r="P20" s="52">
        <v>0</v>
      </c>
      <c r="R20" s="50" t="s">
        <v>106</v>
      </c>
      <c r="S20" s="51" t="s">
        <v>1397</v>
      </c>
      <c r="T20" s="52">
        <v>0</v>
      </c>
    </row>
    <row r="21" spans="2:20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513</v>
      </c>
      <c r="H21" s="52">
        <v>3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  <c r="R21" s="50" t="s">
        <v>106</v>
      </c>
      <c r="S21" s="51" t="s">
        <v>1398</v>
      </c>
      <c r="T21" s="52">
        <v>0</v>
      </c>
    </row>
    <row r="22" spans="2:20" ht="12.95" customHeight="1">
      <c r="B22" s="50" t="s">
        <v>106</v>
      </c>
      <c r="C22" s="51" t="s">
        <v>554</v>
      </c>
      <c r="D22" s="52">
        <v>0</v>
      </c>
      <c r="E22" s="34"/>
      <c r="F22" s="50" t="s">
        <v>106</v>
      </c>
      <c r="G22" s="51" t="s">
        <v>484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375</v>
      </c>
      <c r="P22" s="52">
        <v>0</v>
      </c>
      <c r="R22" s="50" t="s">
        <v>106</v>
      </c>
      <c r="S22" s="51" t="s">
        <v>1427</v>
      </c>
      <c r="T22" s="52">
        <v>0</v>
      </c>
    </row>
    <row r="23" spans="2:20" ht="12.95" customHeight="1">
      <c r="B23" s="50" t="s">
        <v>107</v>
      </c>
      <c r="C23" s="51" t="s">
        <v>558</v>
      </c>
      <c r="D23" s="52">
        <v>4</v>
      </c>
      <c r="E23" s="34"/>
      <c r="F23" s="50" t="s">
        <v>107</v>
      </c>
      <c r="G23" s="51" t="s">
        <v>485</v>
      </c>
      <c r="H23" s="52">
        <v>9</v>
      </c>
      <c r="I23" s="34"/>
      <c r="J23" s="50" t="s">
        <v>107</v>
      </c>
      <c r="K23" s="51" t="s">
        <v>855</v>
      </c>
      <c r="L23" s="52">
        <v>8</v>
      </c>
      <c r="M23" s="34"/>
      <c r="N23" s="50" t="s">
        <v>107</v>
      </c>
      <c r="O23" s="51" t="s">
        <v>377</v>
      </c>
      <c r="P23" s="52">
        <v>13</v>
      </c>
      <c r="R23" s="50" t="s">
        <v>107</v>
      </c>
      <c r="S23" s="51" t="s">
        <v>1395</v>
      </c>
      <c r="T23" s="52">
        <v>0</v>
      </c>
    </row>
    <row r="24" spans="2:20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2</v>
      </c>
      <c r="I24" s="34"/>
      <c r="J24" s="50" t="s">
        <v>108</v>
      </c>
      <c r="K24" s="51" t="s">
        <v>895</v>
      </c>
      <c r="L24" s="52">
        <v>0</v>
      </c>
      <c r="M24" s="34"/>
      <c r="N24" s="50" t="s">
        <v>108</v>
      </c>
      <c r="O24" s="51" t="s">
        <v>378</v>
      </c>
      <c r="P24" s="52">
        <v>0</v>
      </c>
      <c r="R24" s="50" t="s">
        <v>108</v>
      </c>
      <c r="S24" s="51" t="s">
        <v>1394</v>
      </c>
      <c r="T24" s="52">
        <v>0</v>
      </c>
    </row>
    <row r="25" spans="2:20" ht="12.95" customHeight="1">
      <c r="B25" s="50"/>
      <c r="C25" s="53" t="s">
        <v>28</v>
      </c>
      <c r="D25" s="54">
        <f>SUM(D17:D24)</f>
        <v>7</v>
      </c>
      <c r="E25" s="34"/>
      <c r="F25" s="50"/>
      <c r="G25" s="55" t="s">
        <v>28</v>
      </c>
      <c r="H25" s="54">
        <f>SUM(H17:H24)</f>
        <v>17</v>
      </c>
      <c r="I25" s="34"/>
      <c r="J25" s="50"/>
      <c r="K25" s="53" t="s">
        <v>28</v>
      </c>
      <c r="L25" s="54">
        <f>SUM(L17:L24)</f>
        <v>17</v>
      </c>
      <c r="M25" s="34"/>
      <c r="N25" s="50"/>
      <c r="O25" s="53" t="s">
        <v>28</v>
      </c>
      <c r="P25" s="54">
        <f>SUM(P17:P24)</f>
        <v>25</v>
      </c>
      <c r="R25" s="50"/>
      <c r="S25" s="53" t="s">
        <v>28</v>
      </c>
      <c r="T25" s="54">
        <f>SUM(T17:T24)</f>
        <v>3</v>
      </c>
    </row>
    <row r="26" spans="2:20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20" ht="12.95" customHeight="1">
      <c r="B27" s="519" t="s">
        <v>152</v>
      </c>
      <c r="C27" s="520"/>
      <c r="D27" s="159" t="s">
        <v>664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30" t="s">
        <v>591</v>
      </c>
      <c r="M27" s="34"/>
      <c r="N27" s="519" t="s">
        <v>83</v>
      </c>
      <c r="O27" s="520"/>
      <c r="P27" s="49" t="s">
        <v>591</v>
      </c>
      <c r="Q27" s="595" t="s">
        <v>1470</v>
      </c>
    </row>
    <row r="28" spans="2:20" ht="12.95" customHeight="1">
      <c r="B28" s="50" t="s">
        <v>104</v>
      </c>
      <c r="C28" s="51" t="s">
        <v>560</v>
      </c>
      <c r="D28" s="52">
        <v>3</v>
      </c>
      <c r="E28" s="34"/>
      <c r="F28" s="50" t="s">
        <v>104</v>
      </c>
      <c r="G28" s="51" t="s">
        <v>390</v>
      </c>
      <c r="H28" s="52">
        <v>9</v>
      </c>
      <c r="I28" s="34"/>
      <c r="J28" s="50" t="s">
        <v>104</v>
      </c>
      <c r="K28" s="51" t="s">
        <v>517</v>
      </c>
      <c r="L28" s="52">
        <v>3</v>
      </c>
      <c r="M28" s="34"/>
      <c r="N28" s="50" t="s">
        <v>104</v>
      </c>
      <c r="O28" s="51" t="s">
        <v>403</v>
      </c>
      <c r="P28" s="52">
        <v>3</v>
      </c>
      <c r="Q28" s="594">
        <v>25</v>
      </c>
    </row>
    <row r="29" spans="2:20" ht="12.95" customHeight="1">
      <c r="B29" s="50" t="s">
        <v>105</v>
      </c>
      <c r="C29" s="51" t="s">
        <v>563</v>
      </c>
      <c r="D29" s="52">
        <v>0</v>
      </c>
      <c r="E29" s="34"/>
      <c r="F29" s="50" t="s">
        <v>105</v>
      </c>
      <c r="G29" s="51" t="s">
        <v>393</v>
      </c>
      <c r="H29" s="52">
        <v>0</v>
      </c>
      <c r="I29" s="34"/>
      <c r="J29" s="50" t="s">
        <v>105</v>
      </c>
      <c r="K29" s="51" t="s">
        <v>610</v>
      </c>
      <c r="L29" s="52">
        <v>0</v>
      </c>
      <c r="M29" s="34"/>
      <c r="N29" s="50" t="s">
        <v>105</v>
      </c>
      <c r="O29" s="51" t="s">
        <v>405</v>
      </c>
      <c r="P29" s="52">
        <v>6</v>
      </c>
      <c r="Q29" s="594">
        <v>4</v>
      </c>
    </row>
    <row r="30" spans="2:20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394</v>
      </c>
      <c r="H30" s="52">
        <v>12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407</v>
      </c>
      <c r="P30" s="52">
        <v>0</v>
      </c>
      <c r="Q30" s="594"/>
    </row>
    <row r="31" spans="2:20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398</v>
      </c>
      <c r="H31" s="52">
        <v>3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409</v>
      </c>
      <c r="P31" s="52">
        <v>0</v>
      </c>
      <c r="Q31" s="594"/>
    </row>
    <row r="32" spans="2:20" ht="12.95" customHeight="1">
      <c r="B32" s="50" t="s">
        <v>106</v>
      </c>
      <c r="C32" s="51" t="s">
        <v>567</v>
      </c>
      <c r="D32" s="52">
        <v>3</v>
      </c>
      <c r="E32" s="34"/>
      <c r="F32" s="50" t="s">
        <v>106</v>
      </c>
      <c r="G32" s="51" t="s">
        <v>396</v>
      </c>
      <c r="H32" s="52">
        <v>0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966</v>
      </c>
      <c r="P32" s="52">
        <v>6</v>
      </c>
      <c r="Q32" s="594"/>
    </row>
    <row r="33" spans="2:17" ht="12.95" customHeight="1">
      <c r="B33" s="50" t="s">
        <v>106</v>
      </c>
      <c r="C33" s="51" t="s">
        <v>569</v>
      </c>
      <c r="D33" s="52">
        <v>0</v>
      </c>
      <c r="E33" s="34"/>
      <c r="F33" s="50" t="s">
        <v>106</v>
      </c>
      <c r="G33" s="51" t="s">
        <v>397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410</v>
      </c>
      <c r="P33" s="52">
        <v>0</v>
      </c>
      <c r="Q33" s="594"/>
    </row>
    <row r="34" spans="2:17" ht="12.95" customHeight="1">
      <c r="B34" s="50" t="s">
        <v>107</v>
      </c>
      <c r="C34" s="51" t="s">
        <v>571</v>
      </c>
      <c r="D34" s="52">
        <v>8</v>
      </c>
      <c r="E34" s="34"/>
      <c r="F34" s="50" t="s">
        <v>107</v>
      </c>
      <c r="G34" s="51" t="s">
        <v>400</v>
      </c>
      <c r="H34" s="52">
        <v>0</v>
      </c>
      <c r="I34" s="34"/>
      <c r="J34" s="50" t="s">
        <v>107</v>
      </c>
      <c r="K34" s="51" t="s">
        <v>528</v>
      </c>
      <c r="L34" s="52">
        <v>8</v>
      </c>
      <c r="M34" s="34"/>
      <c r="N34" s="50" t="s">
        <v>107</v>
      </c>
      <c r="O34" s="51" t="s">
        <v>737</v>
      </c>
      <c r="P34" s="52">
        <v>10</v>
      </c>
      <c r="Q34" s="594"/>
    </row>
    <row r="35" spans="2:17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  <c r="Q35" s="594"/>
    </row>
    <row r="36" spans="2:17" ht="12.95" customHeight="1">
      <c r="B36" s="50"/>
      <c r="C36" s="53" t="s">
        <v>28</v>
      </c>
      <c r="D36" s="54">
        <f>SUM(D28:D35)</f>
        <v>14</v>
      </c>
      <c r="E36" s="34"/>
      <c r="F36" s="50"/>
      <c r="G36" s="53" t="s">
        <v>28</v>
      </c>
      <c r="H36" s="54">
        <f>SUM(H28:H35)</f>
        <v>24</v>
      </c>
      <c r="I36" s="34"/>
      <c r="J36" s="50"/>
      <c r="K36" s="53" t="s">
        <v>28</v>
      </c>
      <c r="L36" s="54">
        <f>SUM(L28:L35)</f>
        <v>14</v>
      </c>
      <c r="M36" s="34"/>
      <c r="N36" s="51"/>
      <c r="O36" s="55" t="s">
        <v>28</v>
      </c>
      <c r="P36" s="54">
        <f>SUM(P28:P35)</f>
        <v>25</v>
      </c>
      <c r="Q36" s="594"/>
    </row>
    <row r="37" spans="2:17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  <c r="Q37" s="594"/>
    </row>
    <row r="38" spans="2:17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  <c r="Q38" s="595" t="s">
        <v>1470</v>
      </c>
    </row>
    <row r="39" spans="2:17" ht="12.95" customHeight="1">
      <c r="B39" s="50" t="s">
        <v>104</v>
      </c>
      <c r="C39" s="51" t="s">
        <v>574</v>
      </c>
      <c r="D39" s="52">
        <v>3</v>
      </c>
      <c r="E39" s="34"/>
      <c r="F39" s="50" t="s">
        <v>104</v>
      </c>
      <c r="G39" s="51" t="s">
        <v>491</v>
      </c>
      <c r="H39" s="52">
        <v>0</v>
      </c>
      <c r="I39" s="34"/>
      <c r="J39" s="50" t="s">
        <v>104</v>
      </c>
      <c r="K39" s="51" t="s">
        <v>433</v>
      </c>
      <c r="L39" s="52">
        <v>0</v>
      </c>
      <c r="M39" s="34"/>
      <c r="N39" s="50" t="s">
        <v>104</v>
      </c>
      <c r="O39" s="51" t="s">
        <v>474</v>
      </c>
      <c r="P39" s="52">
        <v>3</v>
      </c>
      <c r="Q39" s="594">
        <v>8</v>
      </c>
    </row>
    <row r="40" spans="2:17" ht="12.95" customHeight="1">
      <c r="B40" s="50" t="s">
        <v>105</v>
      </c>
      <c r="C40" s="51" t="s">
        <v>577</v>
      </c>
      <c r="D40" s="52">
        <v>6</v>
      </c>
      <c r="E40" s="34"/>
      <c r="F40" s="50" t="s">
        <v>105</v>
      </c>
      <c r="G40" s="51" t="s">
        <v>494</v>
      </c>
      <c r="H40" s="52">
        <v>0</v>
      </c>
      <c r="I40" s="34"/>
      <c r="J40" s="50" t="s">
        <v>105</v>
      </c>
      <c r="K40" s="51" t="s">
        <v>435</v>
      </c>
      <c r="L40" s="52">
        <v>0</v>
      </c>
      <c r="M40" s="34"/>
      <c r="N40" s="50" t="s">
        <v>105</v>
      </c>
      <c r="O40" s="51" t="s">
        <v>1074</v>
      </c>
      <c r="P40" s="52">
        <v>0</v>
      </c>
      <c r="Q40" s="594"/>
    </row>
    <row r="41" spans="2:17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654</v>
      </c>
      <c r="H41" s="52">
        <v>6</v>
      </c>
      <c r="I41" s="34"/>
      <c r="J41" s="50" t="s">
        <v>105</v>
      </c>
      <c r="K41" s="51" t="s">
        <v>438</v>
      </c>
      <c r="L41" s="52">
        <v>0</v>
      </c>
      <c r="M41" s="34"/>
      <c r="N41" s="50" t="s">
        <v>105</v>
      </c>
      <c r="O41" s="51" t="s">
        <v>506</v>
      </c>
      <c r="P41" s="52">
        <v>0</v>
      </c>
      <c r="Q41" s="594"/>
    </row>
    <row r="42" spans="2:17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3</v>
      </c>
      <c r="Q42" s="594">
        <v>20</v>
      </c>
    </row>
    <row r="43" spans="2:17" ht="12.95" customHeight="1">
      <c r="B43" s="50" t="s">
        <v>106</v>
      </c>
      <c r="C43" s="51" t="s">
        <v>613</v>
      </c>
      <c r="D43" s="52">
        <v>3</v>
      </c>
      <c r="E43" s="34"/>
      <c r="F43" s="50" t="s">
        <v>106</v>
      </c>
      <c r="G43" s="51" t="s">
        <v>498</v>
      </c>
      <c r="H43" s="52">
        <v>6</v>
      </c>
      <c r="I43" s="34"/>
      <c r="J43" s="50" t="s">
        <v>106</v>
      </c>
      <c r="K43" s="51" t="s">
        <v>965</v>
      </c>
      <c r="L43" s="52">
        <v>0</v>
      </c>
      <c r="M43" s="34"/>
      <c r="N43" s="50" t="s">
        <v>106</v>
      </c>
      <c r="O43" s="51" t="s">
        <v>511</v>
      </c>
      <c r="P43" s="52">
        <v>0</v>
      </c>
      <c r="Q43" s="594"/>
    </row>
    <row r="44" spans="2:17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512</v>
      </c>
      <c r="P44" s="52">
        <v>0</v>
      </c>
      <c r="Q44" s="594"/>
    </row>
    <row r="45" spans="2:17" ht="12.95" customHeight="1">
      <c r="B45" s="50" t="s">
        <v>107</v>
      </c>
      <c r="C45" s="51" t="s">
        <v>592</v>
      </c>
      <c r="D45" s="52">
        <v>8</v>
      </c>
      <c r="E45" s="34"/>
      <c r="F45" s="50" t="s">
        <v>107</v>
      </c>
      <c r="G45" s="51" t="s">
        <v>500</v>
      </c>
      <c r="H45" s="52">
        <v>7</v>
      </c>
      <c r="I45" s="34"/>
      <c r="J45" s="50" t="s">
        <v>107</v>
      </c>
      <c r="K45" s="51" t="s">
        <v>444</v>
      </c>
      <c r="L45" s="52">
        <v>15</v>
      </c>
      <c r="M45" s="34"/>
      <c r="N45" s="50" t="s">
        <v>107</v>
      </c>
      <c r="O45" s="51" t="s">
        <v>515</v>
      </c>
      <c r="P45" s="52">
        <v>13</v>
      </c>
      <c r="Q45" s="594"/>
    </row>
    <row r="46" spans="2:17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896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488</v>
      </c>
      <c r="P46" s="52">
        <v>6</v>
      </c>
      <c r="Q46" s="594">
        <v>37</v>
      </c>
    </row>
    <row r="47" spans="2:17" ht="12.95" customHeight="1">
      <c r="B47" s="50"/>
      <c r="C47" s="53" t="s">
        <v>28</v>
      </c>
      <c r="D47" s="54">
        <f>SUM(D39:D46)</f>
        <v>20</v>
      </c>
      <c r="E47" s="34"/>
      <c r="F47" s="50"/>
      <c r="G47" s="53" t="s">
        <v>28</v>
      </c>
      <c r="H47" s="54">
        <f>SUM(H39:H46)</f>
        <v>19</v>
      </c>
      <c r="I47" s="34"/>
      <c r="J47" s="50"/>
      <c r="K47" s="53" t="s">
        <v>28</v>
      </c>
      <c r="L47" s="54">
        <f>SUM(L39:L46)</f>
        <v>15</v>
      </c>
      <c r="M47" s="34"/>
      <c r="N47" s="50"/>
      <c r="O47" s="53" t="s">
        <v>28</v>
      </c>
      <c r="P47" s="54">
        <f>SUM(P39:P46)</f>
        <v>25</v>
      </c>
      <c r="Q47" s="594"/>
    </row>
    <row r="48" spans="2:17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274" t="s">
        <v>30</v>
      </c>
      <c r="C49" s="275"/>
      <c r="D49" s="275"/>
      <c r="E49" s="275"/>
      <c r="F49" s="275" t="s">
        <v>145</v>
      </c>
      <c r="G49" s="275"/>
      <c r="H49" s="275"/>
      <c r="I49" s="316"/>
      <c r="J49" s="317"/>
      <c r="K49" s="294"/>
      <c r="L49" s="294"/>
      <c r="M49" s="294" t="s">
        <v>146</v>
      </c>
      <c r="N49" s="294"/>
      <c r="O49" s="295" t="s">
        <v>218</v>
      </c>
      <c r="P49" s="296"/>
      <c r="S49" s="587" t="s">
        <v>1405</v>
      </c>
      <c r="T49" s="588"/>
    </row>
    <row r="50" spans="2:20" ht="12.95" customHeight="1">
      <c r="B50" s="247"/>
      <c r="C50" s="297" t="s">
        <v>19</v>
      </c>
      <c r="D50" s="298">
        <f>L36</f>
        <v>14</v>
      </c>
      <c r="E50" s="299"/>
      <c r="F50" s="318" t="s">
        <v>82</v>
      </c>
      <c r="G50" s="297" t="s">
        <v>1155</v>
      </c>
      <c r="H50" s="298">
        <f>T14</f>
        <v>23</v>
      </c>
      <c r="I50" s="151"/>
      <c r="J50" s="420" t="s">
        <v>82</v>
      </c>
      <c r="K50" s="280" t="s">
        <v>25</v>
      </c>
      <c r="L50" s="281">
        <f>L25</f>
        <v>17</v>
      </c>
      <c r="M50" s="282"/>
      <c r="N50" s="280"/>
      <c r="O50" s="280" t="s">
        <v>192</v>
      </c>
      <c r="P50" s="283">
        <f>H47</f>
        <v>19</v>
      </c>
      <c r="Q50" s="300"/>
      <c r="R50" s="300"/>
      <c r="S50" s="475" t="s">
        <v>1399</v>
      </c>
      <c r="T50" s="476">
        <f>T25</f>
        <v>3</v>
      </c>
    </row>
    <row r="51" spans="2:20" ht="12.95" customHeight="1">
      <c r="B51" s="253" t="s">
        <v>31</v>
      </c>
      <c r="C51" s="300" t="s">
        <v>698</v>
      </c>
      <c r="D51" s="301">
        <f>H36</f>
        <v>24</v>
      </c>
      <c r="E51" s="301"/>
      <c r="F51" s="301"/>
      <c r="G51" s="300" t="s">
        <v>1464</v>
      </c>
      <c r="H51" s="301">
        <f>D25</f>
        <v>7</v>
      </c>
      <c r="I51" s="106"/>
      <c r="J51" s="74"/>
      <c r="K51" s="284" t="s">
        <v>854</v>
      </c>
      <c r="L51" s="285">
        <f>D14</f>
        <v>16</v>
      </c>
      <c r="M51" s="286"/>
      <c r="N51" s="74" t="s">
        <v>31</v>
      </c>
      <c r="O51" s="284" t="s">
        <v>931</v>
      </c>
      <c r="P51" s="287">
        <f>P25</f>
        <v>25</v>
      </c>
      <c r="Q51" s="300"/>
      <c r="R51" s="74" t="s">
        <v>31</v>
      </c>
      <c r="S51" s="477" t="s">
        <v>694</v>
      </c>
      <c r="T51" s="478">
        <f>H25</f>
        <v>17</v>
      </c>
    </row>
    <row r="52" spans="2:20" ht="12.95" customHeight="1">
      <c r="B52" s="249"/>
      <c r="C52" s="302"/>
      <c r="D52" s="302"/>
      <c r="E52" s="303"/>
      <c r="F52" s="306"/>
      <c r="G52" s="302"/>
      <c r="H52" s="302"/>
      <c r="I52" s="106"/>
      <c r="J52" s="122"/>
      <c r="K52" s="288"/>
      <c r="L52" s="288"/>
      <c r="M52" s="286"/>
      <c r="N52" s="286"/>
      <c r="O52" s="288"/>
      <c r="P52" s="289"/>
      <c r="Q52" s="300"/>
      <c r="R52" s="300"/>
      <c r="S52" s="300"/>
    </row>
    <row r="53" spans="2:20" ht="12.95" customHeight="1">
      <c r="B53" s="248"/>
      <c r="C53" s="300" t="s">
        <v>20</v>
      </c>
      <c r="D53" s="301">
        <f>L14</f>
        <v>10</v>
      </c>
      <c r="E53" s="303"/>
      <c r="F53" s="162" t="s">
        <v>82</v>
      </c>
      <c r="G53" s="300" t="s">
        <v>148</v>
      </c>
      <c r="H53" s="301">
        <f>H14</f>
        <v>22</v>
      </c>
      <c r="I53" s="106"/>
      <c r="J53" s="163" t="s">
        <v>82</v>
      </c>
      <c r="K53" s="284" t="s">
        <v>57</v>
      </c>
      <c r="L53" s="285">
        <f>D47</f>
        <v>20</v>
      </c>
      <c r="M53" s="286"/>
      <c r="N53" s="284"/>
      <c r="O53" s="284" t="s">
        <v>1489</v>
      </c>
      <c r="P53" s="287">
        <f>P47</f>
        <v>25</v>
      </c>
      <c r="Q53" s="300"/>
      <c r="R53" s="300"/>
      <c r="S53" s="300"/>
    </row>
    <row r="54" spans="2:20" ht="12.95" customHeight="1">
      <c r="B54" s="255" t="s">
        <v>31</v>
      </c>
      <c r="C54" s="304" t="s">
        <v>1462</v>
      </c>
      <c r="D54" s="305">
        <f>D36</f>
        <v>14</v>
      </c>
      <c r="E54" s="304"/>
      <c r="F54" s="305"/>
      <c r="G54" s="304" t="s">
        <v>1109</v>
      </c>
      <c r="H54" s="305">
        <f>P14</f>
        <v>7</v>
      </c>
      <c r="I54" s="153"/>
      <c r="J54" s="104"/>
      <c r="K54" s="290" t="s">
        <v>1463</v>
      </c>
      <c r="L54" s="291">
        <f>L47</f>
        <v>15</v>
      </c>
      <c r="M54" s="292"/>
      <c r="N54" s="419" t="s">
        <v>82</v>
      </c>
      <c r="O54" s="290" t="s">
        <v>1138</v>
      </c>
      <c r="P54" s="293">
        <f>P36</f>
        <v>25</v>
      </c>
      <c r="Q54" s="284"/>
      <c r="R54" s="284"/>
      <c r="S54" s="284"/>
    </row>
    <row r="55" spans="2:20" ht="12.95" customHeight="1"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Q55" s="284"/>
      <c r="R55" s="284"/>
      <c r="S55" s="284"/>
    </row>
    <row r="56" spans="2:20" ht="12.95" customHeight="1">
      <c r="B56" s="514" t="s">
        <v>219</v>
      </c>
      <c r="C56" s="583"/>
      <c r="D56" s="314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1"/>
      <c r="Q56" s="284"/>
      <c r="R56" s="284"/>
      <c r="S56" s="284"/>
    </row>
    <row r="57" spans="2:20" ht="12.95" customHeight="1">
      <c r="B57" s="82" t="s">
        <v>153</v>
      </c>
      <c r="C57" s="83"/>
      <c r="D57" s="52">
        <f>$P$47</f>
        <v>25</v>
      </c>
      <c r="E57" s="34"/>
      <c r="F57" s="502" t="s">
        <v>1471</v>
      </c>
      <c r="G57" s="517"/>
      <c r="H57" s="517"/>
      <c r="I57" s="517"/>
      <c r="J57" s="517"/>
      <c r="K57" s="517"/>
      <c r="L57" s="503"/>
      <c r="M57" s="34"/>
      <c r="N57" s="449" t="s">
        <v>159</v>
      </c>
      <c r="O57" s="61"/>
      <c r="P57" s="310"/>
      <c r="Q57" s="284"/>
      <c r="R57" s="284"/>
      <c r="S57" s="284"/>
    </row>
    <row r="58" spans="2:20" ht="12.95" customHeight="1">
      <c r="B58" s="82" t="s">
        <v>83</v>
      </c>
      <c r="C58" s="83"/>
      <c r="D58" s="52">
        <f>$P$36</f>
        <v>25</v>
      </c>
      <c r="E58" s="34"/>
      <c r="F58" s="502" t="s">
        <v>1473</v>
      </c>
      <c r="G58" s="517"/>
      <c r="H58" s="517"/>
      <c r="I58" s="517"/>
      <c r="J58" s="517"/>
      <c r="K58" s="517"/>
      <c r="L58" s="503"/>
      <c r="M58" s="34"/>
      <c r="N58" s="448" t="s">
        <v>786</v>
      </c>
      <c r="O58" s="155"/>
      <c r="P58" s="441">
        <v>12</v>
      </c>
    </row>
    <row r="59" spans="2:20" ht="12.95" customHeight="1">
      <c r="B59" s="82" t="s">
        <v>113</v>
      </c>
      <c r="C59" s="83"/>
      <c r="D59" s="52">
        <f>$P$25</f>
        <v>25</v>
      </c>
      <c r="E59" s="34"/>
      <c r="F59" s="502" t="s">
        <v>1472</v>
      </c>
      <c r="G59" s="517"/>
      <c r="H59" s="517"/>
      <c r="I59" s="517"/>
      <c r="J59" s="517"/>
      <c r="K59" s="517"/>
      <c r="L59" s="503"/>
      <c r="M59" s="34"/>
      <c r="N59" s="84" t="s">
        <v>160</v>
      </c>
      <c r="O59" s="46"/>
      <c r="P59" s="72"/>
    </row>
    <row r="60" spans="2:20" ht="12.95" customHeight="1">
      <c r="B60" s="82" t="s">
        <v>24</v>
      </c>
      <c r="C60" s="83"/>
      <c r="D60" s="52">
        <f>$H$36</f>
        <v>24</v>
      </c>
      <c r="E60" s="34"/>
      <c r="F60" s="502" t="s">
        <v>1493</v>
      </c>
      <c r="G60" s="517"/>
      <c r="H60" s="517"/>
      <c r="I60" s="517"/>
      <c r="J60" s="517"/>
      <c r="K60" s="517"/>
      <c r="L60" s="503"/>
      <c r="M60" s="34"/>
      <c r="N60" s="70" t="s">
        <v>153</v>
      </c>
      <c r="O60" s="46"/>
      <c r="P60" s="72">
        <f>MAX(D14,H14,L14,P14,D25,H25,L25,P25,D36,H36,L36,P36,D47,H47,L47,P47)</f>
        <v>25</v>
      </c>
    </row>
    <row r="61" spans="2:20" ht="12.95" customHeight="1">
      <c r="B61" s="82" t="s">
        <v>1155</v>
      </c>
      <c r="C61" s="83"/>
      <c r="D61" s="52">
        <f>$T$14</f>
        <v>23</v>
      </c>
      <c r="E61" s="34"/>
      <c r="F61" s="502" t="s">
        <v>1474</v>
      </c>
      <c r="G61" s="517"/>
      <c r="H61" s="517"/>
      <c r="I61" s="517"/>
      <c r="J61" s="517"/>
      <c r="K61" s="517"/>
      <c r="L61" s="503"/>
      <c r="M61" s="34"/>
      <c r="N61" s="449" t="s">
        <v>161</v>
      </c>
      <c r="O61" s="63"/>
      <c r="P61" s="310"/>
    </row>
    <row r="62" spans="2:20" ht="12.95" customHeight="1">
      <c r="B62" s="82" t="s">
        <v>148</v>
      </c>
      <c r="C62" s="83"/>
      <c r="D62" s="52">
        <f>$H$14</f>
        <v>22</v>
      </c>
      <c r="E62" s="34"/>
      <c r="F62" s="502" t="s">
        <v>1475</v>
      </c>
      <c r="G62" s="517"/>
      <c r="H62" s="517"/>
      <c r="I62" s="517"/>
      <c r="J62" s="517"/>
      <c r="K62" s="517"/>
      <c r="L62" s="503"/>
      <c r="M62" s="34"/>
      <c r="N62" s="448" t="s">
        <v>21</v>
      </c>
      <c r="O62" s="75"/>
      <c r="P62" s="441">
        <f>MIN(D14,H14,L14,P14,D25,H25,L25,P25,D36,H36,L36,P36,D47,H47,L47,P47)</f>
        <v>7</v>
      </c>
    </row>
    <row r="63" spans="2:20" ht="12.95" customHeight="1">
      <c r="B63" s="82" t="s">
        <v>57</v>
      </c>
      <c r="C63" s="83"/>
      <c r="D63" s="52">
        <f>$D$47</f>
        <v>20</v>
      </c>
      <c r="E63" s="34"/>
      <c r="F63" s="502" t="s">
        <v>1476</v>
      </c>
      <c r="G63" s="517"/>
      <c r="H63" s="517"/>
      <c r="I63" s="517"/>
      <c r="J63" s="517"/>
      <c r="K63" s="517"/>
      <c r="L63" s="503"/>
      <c r="M63" s="34"/>
      <c r="N63" s="84" t="s">
        <v>172</v>
      </c>
      <c r="O63" s="34"/>
      <c r="P63" s="69"/>
    </row>
    <row r="64" spans="2:20" ht="12.95" customHeight="1">
      <c r="B64" s="82" t="s">
        <v>192</v>
      </c>
      <c r="C64" s="83"/>
      <c r="D64" s="52">
        <f>$H$47</f>
        <v>19</v>
      </c>
      <c r="E64" s="34"/>
      <c r="F64" s="502" t="s">
        <v>1477</v>
      </c>
      <c r="G64" s="517"/>
      <c r="H64" s="517"/>
      <c r="I64" s="517"/>
      <c r="J64" s="517"/>
      <c r="K64" s="517"/>
      <c r="L64" s="503"/>
      <c r="M64" s="34"/>
      <c r="N64" s="512" t="s">
        <v>1467</v>
      </c>
      <c r="O64" s="513"/>
      <c r="P64" s="85">
        <v>24</v>
      </c>
    </row>
    <row r="65" spans="2:16" ht="12.95" customHeight="1">
      <c r="B65" s="82" t="s">
        <v>155</v>
      </c>
      <c r="C65" s="83"/>
      <c r="D65" s="52">
        <f>$H$25</f>
        <v>17</v>
      </c>
      <c r="E65" s="34"/>
      <c r="F65" s="502" t="s">
        <v>1468</v>
      </c>
      <c r="G65" s="517"/>
      <c r="H65" s="517"/>
      <c r="I65" s="517"/>
      <c r="J65" s="517"/>
      <c r="K65" s="517"/>
      <c r="L65" s="503"/>
      <c r="M65" s="34"/>
      <c r="N65" s="34"/>
      <c r="O65" s="34"/>
      <c r="P65" s="34"/>
    </row>
    <row r="66" spans="2:16" ht="12.95" customHeight="1">
      <c r="B66" s="82" t="s">
        <v>25</v>
      </c>
      <c r="C66" s="83"/>
      <c r="D66" s="52">
        <f>$L$25</f>
        <v>17</v>
      </c>
      <c r="E66" s="34"/>
      <c r="F66" s="502" t="s">
        <v>1469</v>
      </c>
      <c r="G66" s="517"/>
      <c r="H66" s="517"/>
      <c r="I66" s="517"/>
      <c r="J66" s="517"/>
      <c r="K66" s="517"/>
      <c r="L66" s="503"/>
      <c r="M66" s="34"/>
      <c r="N66" s="589" t="s">
        <v>1465</v>
      </c>
      <c r="O66" s="589"/>
      <c r="P66" s="590"/>
    </row>
    <row r="67" spans="2:16" ht="12.95" customHeight="1">
      <c r="B67" s="82" t="s">
        <v>109</v>
      </c>
      <c r="C67" s="83"/>
      <c r="D67" s="52">
        <f>$D$14</f>
        <v>16</v>
      </c>
      <c r="E67" s="34"/>
      <c r="F67" s="502" t="s">
        <v>1478</v>
      </c>
      <c r="G67" s="517"/>
      <c r="H67" s="517"/>
      <c r="I67" s="517"/>
      <c r="J67" s="517"/>
      <c r="K67" s="517"/>
      <c r="L67" s="503"/>
      <c r="M67" s="34"/>
      <c r="N67" s="591" t="s">
        <v>1488</v>
      </c>
      <c r="O67" s="592"/>
      <c r="P67" s="593"/>
    </row>
    <row r="68" spans="2:16" ht="12.95" customHeight="1">
      <c r="B68" s="82" t="s">
        <v>154</v>
      </c>
      <c r="C68" s="83"/>
      <c r="D68" s="52">
        <f>$L$47</f>
        <v>15</v>
      </c>
      <c r="E68" s="34"/>
      <c r="F68" s="502" t="s">
        <v>1479</v>
      </c>
      <c r="G68" s="517"/>
      <c r="H68" s="517"/>
      <c r="I68" s="517"/>
      <c r="J68" s="517"/>
      <c r="K68" s="517"/>
      <c r="L68" s="503"/>
      <c r="M68" s="34"/>
      <c r="N68" s="591"/>
      <c r="O68" s="592"/>
      <c r="P68" s="593"/>
    </row>
    <row r="69" spans="2:16" ht="12.95" customHeight="1">
      <c r="B69" s="82" t="s">
        <v>19</v>
      </c>
      <c r="C69" s="83"/>
      <c r="D69" s="52">
        <f>$L$36</f>
        <v>14</v>
      </c>
      <c r="E69" s="34"/>
      <c r="F69" s="502" t="s">
        <v>1480</v>
      </c>
      <c r="G69" s="517"/>
      <c r="H69" s="517"/>
      <c r="I69" s="517"/>
      <c r="J69" s="517"/>
      <c r="K69" s="517"/>
      <c r="L69" s="503"/>
      <c r="M69" s="34"/>
      <c r="N69" s="591"/>
      <c r="O69" s="592"/>
      <c r="P69" s="593"/>
    </row>
    <row r="70" spans="2:16" ht="12.95" customHeight="1">
      <c r="B70" s="82" t="s">
        <v>152</v>
      </c>
      <c r="C70" s="83"/>
      <c r="D70" s="52">
        <f>$D$36</f>
        <v>14</v>
      </c>
      <c r="E70" s="34"/>
      <c r="F70" s="543" t="s">
        <v>1481</v>
      </c>
      <c r="G70" s="517"/>
      <c r="H70" s="517"/>
      <c r="I70" s="517"/>
      <c r="J70" s="517"/>
      <c r="K70" s="517"/>
      <c r="L70" s="503"/>
      <c r="M70" s="34"/>
      <c r="N70" s="591"/>
      <c r="O70" s="592"/>
      <c r="P70" s="593"/>
    </row>
    <row r="71" spans="2:16" ht="12.95" customHeight="1">
      <c r="B71" s="82" t="s">
        <v>20</v>
      </c>
      <c r="C71" s="83"/>
      <c r="D71" s="52">
        <f>$L$14</f>
        <v>10</v>
      </c>
      <c r="E71" s="34"/>
      <c r="F71" s="502" t="s">
        <v>1482</v>
      </c>
      <c r="G71" s="517"/>
      <c r="H71" s="517"/>
      <c r="I71" s="517"/>
      <c r="J71" s="517"/>
      <c r="K71" s="517"/>
      <c r="L71" s="503"/>
      <c r="M71" s="34"/>
      <c r="N71" s="591"/>
      <c r="O71" s="592"/>
      <c r="P71" s="593"/>
    </row>
    <row r="72" spans="2:16" ht="12.95" customHeight="1">
      <c r="B72" s="82" t="s">
        <v>26</v>
      </c>
      <c r="C72" s="83"/>
      <c r="D72" s="52">
        <f>$P$14</f>
        <v>7</v>
      </c>
      <c r="E72" s="34"/>
      <c r="F72" s="543" t="s">
        <v>1483</v>
      </c>
      <c r="G72" s="517"/>
      <c r="H72" s="517"/>
      <c r="I72" s="517"/>
      <c r="J72" s="517"/>
      <c r="K72" s="517"/>
      <c r="L72" s="503"/>
      <c r="M72" s="34"/>
      <c r="N72" s="591"/>
      <c r="O72" s="592"/>
      <c r="P72" s="593"/>
    </row>
    <row r="73" spans="2:16" ht="12.95" customHeight="1">
      <c r="B73" s="82" t="s">
        <v>21</v>
      </c>
      <c r="C73" s="83"/>
      <c r="D73" s="52">
        <f>$D$25</f>
        <v>7</v>
      </c>
      <c r="E73" s="34"/>
      <c r="F73" s="543" t="s">
        <v>1485</v>
      </c>
      <c r="G73" s="517"/>
      <c r="H73" s="517"/>
      <c r="I73" s="517"/>
      <c r="J73" s="517"/>
      <c r="K73" s="517"/>
      <c r="L73" s="503"/>
      <c r="M73" s="34"/>
      <c r="N73" s="591"/>
      <c r="O73" s="592"/>
      <c r="P73" s="593"/>
    </row>
    <row r="74" spans="2:16" ht="12.95" customHeight="1">
      <c r="B74" s="82" t="s">
        <v>1399</v>
      </c>
      <c r="C74" s="83"/>
      <c r="D74" s="52">
        <f>$T$25</f>
        <v>3</v>
      </c>
      <c r="E74" s="34"/>
      <c r="F74" s="543" t="s">
        <v>1484</v>
      </c>
      <c r="G74" s="517"/>
      <c r="H74" s="517"/>
      <c r="I74" s="517"/>
      <c r="J74" s="517"/>
      <c r="K74" s="517"/>
      <c r="L74" s="503"/>
      <c r="M74" s="34"/>
      <c r="N74" s="591"/>
      <c r="O74" s="592"/>
      <c r="P74" s="593"/>
    </row>
    <row r="75" spans="2:16" ht="12.95" customHeight="1">
      <c r="B75" s="514" t="s">
        <v>112</v>
      </c>
      <c r="C75" s="515"/>
      <c r="D75" s="516"/>
      <c r="E75" s="34"/>
      <c r="F75" s="329" t="s">
        <v>82</v>
      </c>
      <c r="G75" s="534" t="s">
        <v>59</v>
      </c>
      <c r="H75" s="535"/>
      <c r="I75" s="158">
        <v>5</v>
      </c>
      <c r="J75" s="158">
        <f>'wk16'!J74+I75</f>
        <v>67</v>
      </c>
      <c r="K75" s="502" t="s">
        <v>1487</v>
      </c>
      <c r="L75" s="503"/>
      <c r="M75" s="34"/>
      <c r="N75" s="580" t="s">
        <v>221</v>
      </c>
      <c r="O75" s="581"/>
      <c r="P75" s="582"/>
    </row>
    <row r="76" spans="2:16" ht="12.95" customHeight="1">
      <c r="B76" s="82" t="s">
        <v>803</v>
      </c>
      <c r="C76" s="471"/>
      <c r="D76" s="87">
        <f>MAX('Team Totals'!$T$8,'Team Totals'!$T$15,'Team Totals'!$T$22,'Team Totals'!$T$29)</f>
        <v>1946</v>
      </c>
      <c r="E76" s="5"/>
      <c r="F76" s="330" t="s">
        <v>31</v>
      </c>
      <c r="G76" s="88" t="s">
        <v>60</v>
      </c>
      <c r="H76" s="89"/>
      <c r="I76" s="90">
        <v>4</v>
      </c>
      <c r="J76" s="90">
        <f>'wk16'!J75+I76</f>
        <v>68</v>
      </c>
      <c r="K76" s="502" t="s">
        <v>1486</v>
      </c>
      <c r="L76" s="503"/>
    </row>
  </sheetData>
  <sortState xmlns:xlrd2="http://schemas.microsoft.com/office/spreadsheetml/2017/richdata2" ref="B57:D74">
    <sortCondition descending="1" ref="D74"/>
  </sortState>
  <mergeCells count="55">
    <mergeCell ref="K76:L76"/>
    <mergeCell ref="F74:L74"/>
    <mergeCell ref="F73:L73"/>
    <mergeCell ref="F69:L69"/>
    <mergeCell ref="B75:D75"/>
    <mergeCell ref="N75:P75"/>
    <mergeCell ref="F70:L70"/>
    <mergeCell ref="F71:L71"/>
    <mergeCell ref="F72:L72"/>
    <mergeCell ref="G75:H75"/>
    <mergeCell ref="K75:L75"/>
    <mergeCell ref="N69:P69"/>
    <mergeCell ref="N70:P70"/>
    <mergeCell ref="N71:P71"/>
    <mergeCell ref="N72:P72"/>
    <mergeCell ref="N73:P73"/>
    <mergeCell ref="N74:P74"/>
    <mergeCell ref="F60:L60"/>
    <mergeCell ref="F61:L61"/>
    <mergeCell ref="N66:P66"/>
    <mergeCell ref="F68:L68"/>
    <mergeCell ref="F63:L63"/>
    <mergeCell ref="F62:L62"/>
    <mergeCell ref="F64:L64"/>
    <mergeCell ref="F65:L65"/>
    <mergeCell ref="F67:L67"/>
    <mergeCell ref="F66:L66"/>
    <mergeCell ref="N68:P68"/>
    <mergeCell ref="N64:O64"/>
    <mergeCell ref="N67:P67"/>
    <mergeCell ref="F59:L59"/>
    <mergeCell ref="F57:L57"/>
    <mergeCell ref="F58:L58"/>
    <mergeCell ref="B1:C1"/>
    <mergeCell ref="F1:L2"/>
    <mergeCell ref="B3:E3"/>
    <mergeCell ref="B5:C5"/>
    <mergeCell ref="F5:G5"/>
    <mergeCell ref="J5:K5"/>
    <mergeCell ref="R5:S5"/>
    <mergeCell ref="R16:S16"/>
    <mergeCell ref="N38:O38"/>
    <mergeCell ref="B56:C56"/>
    <mergeCell ref="B16:C16"/>
    <mergeCell ref="F16:G16"/>
    <mergeCell ref="J16:K16"/>
    <mergeCell ref="N16:O16"/>
    <mergeCell ref="B27:C27"/>
    <mergeCell ref="F27:G27"/>
    <mergeCell ref="J27:K27"/>
    <mergeCell ref="N27:O27"/>
    <mergeCell ref="B38:C38"/>
    <mergeCell ref="F38:G38"/>
    <mergeCell ref="J38:K38"/>
    <mergeCell ref="S49:T49"/>
  </mergeCells>
  <pageMargins left="0.7" right="0.7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6"/>
  <sheetViews>
    <sheetView view="pageBreakPreview" topLeftCell="A38" zoomScale="180" zoomScaleNormal="100" zoomScaleSheetLayoutView="180" workbookViewId="0">
      <selection activeCell="Q76" sqref="Q76"/>
    </sheetView>
  </sheetViews>
  <sheetFormatPr defaultColWidth="9.140625" defaultRowHeight="12.75"/>
  <cols>
    <col min="1" max="2" width="3.7109375" style="43" customWidth="1"/>
    <col min="3" max="3" width="15.7109375" style="43" customWidth="1"/>
    <col min="4" max="6" width="3.7109375" style="43" customWidth="1"/>
    <col min="7" max="7" width="15.7109375" style="43" customWidth="1"/>
    <col min="8" max="10" width="3.7109375" style="43" customWidth="1"/>
    <col min="11" max="11" width="15.7109375" style="43" customWidth="1"/>
    <col min="12" max="14" width="3.7109375" style="43" customWidth="1"/>
    <col min="15" max="15" width="15.7109375" style="43" customWidth="1"/>
    <col min="16" max="16" width="3.7109375" style="43" customWidth="1"/>
    <col min="17" max="17" width="3.7109375" customWidth="1"/>
    <col min="18" max="18" width="10.5703125" customWidth="1"/>
  </cols>
  <sheetData>
    <row r="1" spans="2:16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6" ht="12.95" customHeight="1">
      <c r="B2" s="46" t="s">
        <v>102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6" ht="12.95" customHeight="1">
      <c r="B3" s="530" t="s">
        <v>177</v>
      </c>
      <c r="C3" s="530"/>
      <c r="D3" s="530"/>
      <c r="E3" s="530"/>
      <c r="F3" s="532" t="s">
        <v>194</v>
      </c>
      <c r="G3" s="533"/>
      <c r="H3" s="533"/>
      <c r="I3" s="533"/>
      <c r="J3" s="533"/>
      <c r="K3" s="533"/>
      <c r="L3" s="533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 t="s">
        <v>173</v>
      </c>
    </row>
    <row r="5" spans="2:16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244" t="s">
        <v>591</v>
      </c>
    </row>
    <row r="6" spans="2:16" ht="12.95" customHeight="1">
      <c r="B6" s="50" t="s">
        <v>104</v>
      </c>
      <c r="C6" s="51" t="s">
        <v>531</v>
      </c>
      <c r="D6" s="52">
        <v>3</v>
      </c>
      <c r="E6" s="34"/>
      <c r="F6" s="50" t="s">
        <v>104</v>
      </c>
      <c r="G6" s="51" t="s">
        <v>417</v>
      </c>
      <c r="H6" s="52">
        <v>6</v>
      </c>
      <c r="I6" s="34"/>
      <c r="J6" s="50" t="s">
        <v>104</v>
      </c>
      <c r="K6" s="51" t="s">
        <v>447</v>
      </c>
      <c r="L6" s="52">
        <v>6</v>
      </c>
      <c r="M6" s="34"/>
      <c r="N6" s="50" t="s">
        <v>104</v>
      </c>
      <c r="O6" s="51" t="s">
        <v>379</v>
      </c>
      <c r="P6" s="52">
        <v>6</v>
      </c>
    </row>
    <row r="7" spans="2:16" ht="12.95" customHeight="1">
      <c r="B7" s="50" t="s">
        <v>105</v>
      </c>
      <c r="C7" s="51" t="s">
        <v>533</v>
      </c>
      <c r="D7" s="52">
        <v>6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0</v>
      </c>
    </row>
    <row r="8" spans="2:16" ht="12.95" customHeight="1">
      <c r="B8" s="50" t="s">
        <v>105</v>
      </c>
      <c r="C8" s="51" t="s">
        <v>534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7</v>
      </c>
      <c r="M8" s="34"/>
      <c r="N8" s="50" t="s">
        <v>105</v>
      </c>
      <c r="O8" s="51" t="s">
        <v>381</v>
      </c>
      <c r="P8" s="52">
        <v>6</v>
      </c>
    </row>
    <row r="9" spans="2:16" ht="12.95" customHeight="1">
      <c r="B9" s="50" t="s">
        <v>106</v>
      </c>
      <c r="C9" s="51" t="s">
        <v>537</v>
      </c>
      <c r="D9" s="52">
        <v>6</v>
      </c>
      <c r="E9" s="34"/>
      <c r="F9" s="50" t="s">
        <v>106</v>
      </c>
      <c r="G9" s="51" t="s">
        <v>423</v>
      </c>
      <c r="H9" s="52">
        <v>0</v>
      </c>
      <c r="I9" s="34"/>
      <c r="J9" s="50" t="s">
        <v>106</v>
      </c>
      <c r="K9" s="51" t="s">
        <v>586</v>
      </c>
      <c r="L9" s="52">
        <v>6</v>
      </c>
      <c r="M9" s="34"/>
      <c r="N9" s="50" t="s">
        <v>106</v>
      </c>
      <c r="O9" s="51" t="s">
        <v>383</v>
      </c>
      <c r="P9" s="52">
        <v>6</v>
      </c>
    </row>
    <row r="10" spans="2:16" ht="12.95" customHeight="1">
      <c r="B10" s="50" t="s">
        <v>106</v>
      </c>
      <c r="C10" s="51" t="s">
        <v>538</v>
      </c>
      <c r="D10" s="52">
        <v>3</v>
      </c>
      <c r="E10" s="34"/>
      <c r="F10" s="50" t="s">
        <v>106</v>
      </c>
      <c r="G10" s="51" t="s">
        <v>424</v>
      </c>
      <c r="H10" s="52">
        <v>0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616</v>
      </c>
      <c r="P10" s="52">
        <v>3</v>
      </c>
    </row>
    <row r="11" spans="2:16" ht="12.95" customHeight="1">
      <c r="B11" s="50" t="s">
        <v>106</v>
      </c>
      <c r="C11" s="51" t="s">
        <v>539</v>
      </c>
      <c r="D11" s="52">
        <v>0</v>
      </c>
      <c r="E11" s="34"/>
      <c r="F11" s="50" t="s">
        <v>106</v>
      </c>
      <c r="G11" s="51" t="s">
        <v>594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386</v>
      </c>
      <c r="P11" s="52">
        <v>0</v>
      </c>
    </row>
    <row r="12" spans="2:16" ht="12.95" customHeight="1">
      <c r="B12" s="50" t="s">
        <v>107</v>
      </c>
      <c r="C12" s="34" t="s">
        <v>542</v>
      </c>
      <c r="D12" s="52">
        <v>10</v>
      </c>
      <c r="E12" s="34"/>
      <c r="F12" s="50" t="s">
        <v>107</v>
      </c>
      <c r="G12" s="51" t="s">
        <v>428</v>
      </c>
      <c r="H12" s="52">
        <v>6</v>
      </c>
      <c r="I12" s="34"/>
      <c r="J12" s="50" t="s">
        <v>107</v>
      </c>
      <c r="K12" s="51" t="s">
        <v>455</v>
      </c>
      <c r="L12" s="52">
        <v>7</v>
      </c>
      <c r="M12" s="34"/>
      <c r="N12" s="50" t="s">
        <v>107</v>
      </c>
      <c r="O12" s="51" t="s">
        <v>387</v>
      </c>
      <c r="P12" s="52">
        <v>1</v>
      </c>
    </row>
    <row r="13" spans="2:16" ht="12.95" customHeight="1">
      <c r="B13" s="50" t="s">
        <v>108</v>
      </c>
      <c r="C13" s="51" t="s">
        <v>595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457</v>
      </c>
      <c r="L13" s="52">
        <v>0</v>
      </c>
      <c r="M13" s="34"/>
      <c r="N13" s="50" t="s">
        <v>108</v>
      </c>
      <c r="O13" s="51" t="s">
        <v>389</v>
      </c>
      <c r="P13" s="52">
        <v>0</v>
      </c>
    </row>
    <row r="14" spans="2:16" ht="12.95" customHeight="1">
      <c r="B14" s="50"/>
      <c r="C14" s="53" t="s">
        <v>28</v>
      </c>
      <c r="D14" s="54">
        <f>SUM(D6:D13)</f>
        <v>28</v>
      </c>
      <c r="E14" s="34"/>
      <c r="F14" s="50"/>
      <c r="G14" s="55" t="s">
        <v>28</v>
      </c>
      <c r="H14" s="54">
        <f>SUM(H6:H13)</f>
        <v>12</v>
      </c>
      <c r="I14" s="34"/>
      <c r="J14" s="50"/>
      <c r="K14" s="53" t="s">
        <v>28</v>
      </c>
      <c r="L14" s="54">
        <f>SUM(L6:L13)</f>
        <v>26</v>
      </c>
      <c r="M14" s="34"/>
      <c r="N14" s="50"/>
      <c r="O14" s="53" t="s">
        <v>28</v>
      </c>
      <c r="P14" s="54">
        <f>SUM(P6:P13)</f>
        <v>22</v>
      </c>
    </row>
    <row r="15" spans="2:16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6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9" t="s">
        <v>591</v>
      </c>
    </row>
    <row r="17" spans="2:16" ht="12.95" customHeight="1">
      <c r="B17" s="50" t="s">
        <v>104</v>
      </c>
      <c r="C17" s="51" t="s">
        <v>545</v>
      </c>
      <c r="D17" s="52">
        <v>15</v>
      </c>
      <c r="E17" s="34"/>
      <c r="F17" s="50" t="s">
        <v>104</v>
      </c>
      <c r="G17" s="51" t="s">
        <v>474</v>
      </c>
      <c r="H17" s="52">
        <v>3</v>
      </c>
      <c r="I17" s="34"/>
      <c r="J17" s="50" t="s">
        <v>104</v>
      </c>
      <c r="K17" s="245" t="s">
        <v>459</v>
      </c>
      <c r="L17" s="52">
        <v>12</v>
      </c>
      <c r="M17" s="34"/>
      <c r="N17" s="50" t="s">
        <v>104</v>
      </c>
      <c r="O17" s="51" t="s">
        <v>367</v>
      </c>
      <c r="P17" s="52">
        <v>6</v>
      </c>
    </row>
    <row r="18" spans="2:16" ht="12.95" customHeight="1">
      <c r="B18" s="50" t="s">
        <v>105</v>
      </c>
      <c r="C18" s="51" t="s">
        <v>548</v>
      </c>
      <c r="D18" s="52">
        <v>6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245" t="s">
        <v>462</v>
      </c>
      <c r="L18" s="52">
        <v>0</v>
      </c>
      <c r="M18" s="34"/>
      <c r="N18" s="50" t="s">
        <v>105</v>
      </c>
      <c r="O18" s="51" t="s">
        <v>369</v>
      </c>
      <c r="P18" s="52">
        <v>0</v>
      </c>
    </row>
    <row r="19" spans="2:16" ht="12.95" customHeight="1">
      <c r="B19" s="50" t="s">
        <v>105</v>
      </c>
      <c r="C19" s="51" t="s">
        <v>549</v>
      </c>
      <c r="D19" s="52">
        <v>0</v>
      </c>
      <c r="E19" s="34"/>
      <c r="F19" s="50" t="s">
        <v>105</v>
      </c>
      <c r="G19" s="51" t="s">
        <v>477</v>
      </c>
      <c r="H19" s="52">
        <v>0</v>
      </c>
      <c r="I19" s="34"/>
      <c r="J19" s="50" t="s">
        <v>105</v>
      </c>
      <c r="K19" s="245" t="s">
        <v>463</v>
      </c>
      <c r="L19" s="52">
        <v>6</v>
      </c>
      <c r="M19" s="34"/>
      <c r="N19" s="50" t="s">
        <v>105</v>
      </c>
      <c r="O19" s="51" t="s">
        <v>370</v>
      </c>
      <c r="P19" s="52">
        <v>6</v>
      </c>
    </row>
    <row r="20" spans="2:16" ht="12.95" customHeight="1">
      <c r="B20" s="50" t="s">
        <v>106</v>
      </c>
      <c r="C20" s="51" t="s">
        <v>552</v>
      </c>
      <c r="D20" s="52">
        <v>3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3</v>
      </c>
    </row>
    <row r="21" spans="2:16" ht="12.95" customHeight="1">
      <c r="B21" s="50" t="s">
        <v>106</v>
      </c>
      <c r="C21" s="51" t="s">
        <v>553</v>
      </c>
      <c r="D21" s="52">
        <v>3</v>
      </c>
      <c r="E21" s="34"/>
      <c r="F21" s="50" t="s">
        <v>106</v>
      </c>
      <c r="G21" s="51" t="s">
        <v>483</v>
      </c>
      <c r="H21" s="52">
        <v>0</v>
      </c>
      <c r="I21" s="34"/>
      <c r="J21" s="50" t="s">
        <v>106</v>
      </c>
      <c r="K21" s="245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</row>
    <row r="22" spans="2:16" ht="12.95" customHeight="1">
      <c r="B22" s="50" t="s">
        <v>106</v>
      </c>
      <c r="C22" s="51" t="s">
        <v>554</v>
      </c>
      <c r="D22" s="52">
        <v>0</v>
      </c>
      <c r="E22" s="34"/>
      <c r="F22" s="50" t="s">
        <v>106</v>
      </c>
      <c r="G22" s="51" t="s">
        <v>482</v>
      </c>
      <c r="H22" s="52">
        <v>4</v>
      </c>
      <c r="I22" s="34"/>
      <c r="J22" s="50" t="s">
        <v>106</v>
      </c>
      <c r="K22" s="245" t="s">
        <v>467</v>
      </c>
      <c r="L22" s="52">
        <v>0</v>
      </c>
      <c r="M22" s="34"/>
      <c r="N22" s="50" t="s">
        <v>106</v>
      </c>
      <c r="O22" s="51" t="s">
        <v>373</v>
      </c>
      <c r="P22" s="52">
        <v>0</v>
      </c>
    </row>
    <row r="23" spans="2:16" ht="12.95" customHeight="1">
      <c r="B23" s="50" t="s">
        <v>107</v>
      </c>
      <c r="C23" s="51" t="s">
        <v>557</v>
      </c>
      <c r="D23" s="52">
        <v>7</v>
      </c>
      <c r="E23" s="34"/>
      <c r="F23" s="50" t="s">
        <v>107</v>
      </c>
      <c r="G23" s="51" t="s">
        <v>485</v>
      </c>
      <c r="H23" s="52">
        <v>9</v>
      </c>
      <c r="I23" s="34"/>
      <c r="J23" s="50" t="s">
        <v>107</v>
      </c>
      <c r="K23" s="51" t="s">
        <v>471</v>
      </c>
      <c r="L23" s="52">
        <v>1</v>
      </c>
      <c r="M23" s="34"/>
      <c r="N23" s="50" t="s">
        <v>107</v>
      </c>
      <c r="O23" s="51" t="s">
        <v>376</v>
      </c>
      <c r="P23" s="52">
        <v>8</v>
      </c>
    </row>
    <row r="24" spans="2:16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6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378</v>
      </c>
      <c r="P24" s="52">
        <v>6</v>
      </c>
    </row>
    <row r="25" spans="2:16" ht="12.95" customHeight="1">
      <c r="B25" s="50"/>
      <c r="C25" s="53" t="s">
        <v>28</v>
      </c>
      <c r="D25" s="54">
        <f>SUM(D17:D24)</f>
        <v>34</v>
      </c>
      <c r="E25" s="34"/>
      <c r="F25" s="50"/>
      <c r="G25" s="55" t="s">
        <v>28</v>
      </c>
      <c r="H25" s="54">
        <f>SUM(H17:H24)</f>
        <v>22</v>
      </c>
      <c r="I25" s="34"/>
      <c r="J25" s="50"/>
      <c r="K25" s="53" t="s">
        <v>28</v>
      </c>
      <c r="L25" s="54">
        <f>SUM(L17:L24)</f>
        <v>19</v>
      </c>
      <c r="M25" s="34"/>
      <c r="N25" s="50"/>
      <c r="O25" s="53" t="s">
        <v>28</v>
      </c>
      <c r="P25" s="54">
        <f>SUM(P17:P24)</f>
        <v>29</v>
      </c>
    </row>
    <row r="26" spans="2:16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6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</row>
    <row r="28" spans="2:16" ht="12.95" customHeight="1">
      <c r="B28" s="50" t="s">
        <v>104</v>
      </c>
      <c r="C28" s="51" t="s">
        <v>560</v>
      </c>
      <c r="D28" s="52">
        <v>7</v>
      </c>
      <c r="E28" s="34"/>
      <c r="F28" s="50" t="s">
        <v>104</v>
      </c>
      <c r="G28" s="51" t="s">
        <v>390</v>
      </c>
      <c r="H28" s="52">
        <v>18</v>
      </c>
      <c r="I28" s="34"/>
      <c r="J28" s="50" t="s">
        <v>104</v>
      </c>
      <c r="K28" s="51" t="s">
        <v>517</v>
      </c>
      <c r="L28" s="52">
        <v>0</v>
      </c>
      <c r="M28" s="34"/>
      <c r="N28" s="50" t="s">
        <v>104</v>
      </c>
      <c r="O28" s="51" t="s">
        <v>402</v>
      </c>
      <c r="P28" s="52">
        <v>7</v>
      </c>
    </row>
    <row r="29" spans="2:16" ht="12.95" customHeight="1">
      <c r="B29" s="50" t="s">
        <v>105</v>
      </c>
      <c r="C29" s="51" t="s">
        <v>563</v>
      </c>
      <c r="D29" s="52">
        <v>0</v>
      </c>
      <c r="E29" s="34"/>
      <c r="F29" s="50" t="s">
        <v>105</v>
      </c>
      <c r="G29" s="51" t="s">
        <v>392</v>
      </c>
      <c r="H29" s="52">
        <v>0</v>
      </c>
      <c r="I29" s="34"/>
      <c r="J29" s="50" t="s">
        <v>105</v>
      </c>
      <c r="K29" s="51" t="s">
        <v>610</v>
      </c>
      <c r="L29" s="52">
        <v>0</v>
      </c>
      <c r="M29" s="34"/>
      <c r="N29" s="50" t="s">
        <v>105</v>
      </c>
      <c r="O29" s="51" t="s">
        <v>405</v>
      </c>
      <c r="P29" s="52">
        <v>3</v>
      </c>
    </row>
    <row r="30" spans="2:16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393</v>
      </c>
      <c r="H30" s="52">
        <v>0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406</v>
      </c>
      <c r="P30" s="52">
        <v>0</v>
      </c>
    </row>
    <row r="31" spans="2:16" ht="12.95" customHeight="1">
      <c r="B31" s="50" t="s">
        <v>106</v>
      </c>
      <c r="C31" s="51" t="s">
        <v>566</v>
      </c>
      <c r="D31" s="52">
        <v>3</v>
      </c>
      <c r="E31" s="34"/>
      <c r="F31" s="50" t="s">
        <v>106</v>
      </c>
      <c r="G31" s="51" t="s">
        <v>395</v>
      </c>
      <c r="H31" s="52">
        <v>0</v>
      </c>
      <c r="I31" s="34"/>
      <c r="J31" s="50" t="s">
        <v>106</v>
      </c>
      <c r="K31" s="51" t="s">
        <v>523</v>
      </c>
      <c r="L31" s="52">
        <v>6</v>
      </c>
      <c r="M31" s="34"/>
      <c r="N31" s="50" t="s">
        <v>106</v>
      </c>
      <c r="O31" s="51" t="s">
        <v>409</v>
      </c>
      <c r="P31" s="52">
        <v>0</v>
      </c>
    </row>
    <row r="32" spans="2:16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3</v>
      </c>
      <c r="I32" s="34"/>
      <c r="J32" s="50" t="s">
        <v>106</v>
      </c>
      <c r="K32" s="51" t="s">
        <v>524</v>
      </c>
      <c r="L32" s="52">
        <v>3</v>
      </c>
      <c r="M32" s="34"/>
      <c r="N32" s="50" t="s">
        <v>106</v>
      </c>
      <c r="O32" s="51" t="s">
        <v>411</v>
      </c>
      <c r="P32" s="52">
        <v>6</v>
      </c>
    </row>
    <row r="33" spans="2:16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396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410</v>
      </c>
      <c r="P33" s="52">
        <v>0</v>
      </c>
    </row>
    <row r="34" spans="2:16" ht="12.95" customHeight="1">
      <c r="B34" s="50" t="s">
        <v>107</v>
      </c>
      <c r="C34" s="51" t="s">
        <v>571</v>
      </c>
      <c r="D34" s="52">
        <v>14</v>
      </c>
      <c r="E34" s="34"/>
      <c r="F34" s="50" t="s">
        <v>107</v>
      </c>
      <c r="G34" s="51" t="s">
        <v>399</v>
      </c>
      <c r="H34" s="52">
        <v>1</v>
      </c>
      <c r="I34" s="34"/>
      <c r="J34" s="50" t="s">
        <v>107</v>
      </c>
      <c r="K34" s="51" t="s">
        <v>527</v>
      </c>
      <c r="L34" s="52">
        <v>13</v>
      </c>
      <c r="M34" s="34"/>
      <c r="N34" s="50" t="s">
        <v>107</v>
      </c>
      <c r="O34" s="51" t="s">
        <v>414</v>
      </c>
      <c r="P34" s="52">
        <v>8</v>
      </c>
    </row>
    <row r="35" spans="2:16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</row>
    <row r="36" spans="2:16" ht="12.95" customHeight="1">
      <c r="B36" s="50"/>
      <c r="C36" s="53" t="s">
        <v>28</v>
      </c>
      <c r="D36" s="54">
        <f>SUM(D28:D35)</f>
        <v>24</v>
      </c>
      <c r="E36" s="34"/>
      <c r="F36" s="50"/>
      <c r="G36" s="53" t="s">
        <v>28</v>
      </c>
      <c r="H36" s="54">
        <f>SUM(H28:H35)</f>
        <v>22</v>
      </c>
      <c r="I36" s="34"/>
      <c r="J36" s="50"/>
      <c r="K36" s="53" t="s">
        <v>28</v>
      </c>
      <c r="L36" s="54">
        <f>SUM(L28:L35)</f>
        <v>22</v>
      </c>
      <c r="M36" s="34"/>
      <c r="N36" s="51"/>
      <c r="O36" s="55" t="s">
        <v>28</v>
      </c>
      <c r="P36" s="54">
        <f>SUM(P28:P35)</f>
        <v>24</v>
      </c>
    </row>
    <row r="37" spans="2:16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6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16" ht="12.95" customHeight="1">
      <c r="B39" s="50" t="s">
        <v>104</v>
      </c>
      <c r="C39" s="51" t="s">
        <v>574</v>
      </c>
      <c r="D39" s="52">
        <v>0</v>
      </c>
      <c r="E39" s="34"/>
      <c r="F39" s="50" t="s">
        <v>104</v>
      </c>
      <c r="G39" s="51" t="s">
        <v>489</v>
      </c>
      <c r="H39" s="52">
        <v>3</v>
      </c>
      <c r="I39" s="34"/>
      <c r="J39" s="50" t="s">
        <v>104</v>
      </c>
      <c r="K39" s="51" t="s">
        <v>432</v>
      </c>
      <c r="L39" s="52">
        <v>9</v>
      </c>
      <c r="M39" s="34"/>
      <c r="N39" s="50" t="s">
        <v>104</v>
      </c>
      <c r="O39" s="51" t="s">
        <v>503</v>
      </c>
      <c r="P39" s="52">
        <v>0</v>
      </c>
    </row>
    <row r="40" spans="2:16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492</v>
      </c>
      <c r="H40" s="52">
        <v>6</v>
      </c>
      <c r="I40" s="34"/>
      <c r="J40" s="50" t="s">
        <v>105</v>
      </c>
      <c r="K40" s="51" t="s">
        <v>435</v>
      </c>
      <c r="L40" s="52">
        <v>6</v>
      </c>
      <c r="M40" s="34"/>
      <c r="N40" s="50" t="s">
        <v>105</v>
      </c>
      <c r="O40" s="51" t="s">
        <v>505</v>
      </c>
      <c r="P40" s="52">
        <v>6</v>
      </c>
    </row>
    <row r="41" spans="2:16" ht="12.95" customHeight="1">
      <c r="B41" s="50" t="s">
        <v>105</v>
      </c>
      <c r="C41" s="51" t="s">
        <v>578</v>
      </c>
      <c r="D41" s="52">
        <v>0</v>
      </c>
      <c r="E41" s="34"/>
      <c r="F41" s="50" t="s">
        <v>105</v>
      </c>
      <c r="G41" s="51" t="s">
        <v>494</v>
      </c>
      <c r="H41" s="52">
        <v>0</v>
      </c>
      <c r="I41" s="34"/>
      <c r="J41" s="50" t="s">
        <v>105</v>
      </c>
      <c r="K41" s="51" t="s">
        <v>436</v>
      </c>
      <c r="L41" s="52">
        <v>9</v>
      </c>
      <c r="M41" s="34"/>
      <c r="N41" s="50" t="s">
        <v>105</v>
      </c>
      <c r="O41" s="51" t="s">
        <v>506</v>
      </c>
      <c r="P41" s="52">
        <v>0</v>
      </c>
    </row>
    <row r="42" spans="2:16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495</v>
      </c>
      <c r="H42" s="52">
        <v>3</v>
      </c>
      <c r="I42" s="34"/>
      <c r="J42" s="50" t="s">
        <v>106</v>
      </c>
      <c r="K42" s="51" t="s">
        <v>439</v>
      </c>
      <c r="L42" s="52">
        <v>3</v>
      </c>
      <c r="M42" s="34"/>
      <c r="N42" s="50" t="s">
        <v>106</v>
      </c>
      <c r="O42" s="51" t="s">
        <v>509</v>
      </c>
      <c r="P42" s="52">
        <v>0</v>
      </c>
    </row>
    <row r="43" spans="2:16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442</v>
      </c>
      <c r="L43" s="52">
        <v>0</v>
      </c>
      <c r="M43" s="34"/>
      <c r="N43" s="50" t="s">
        <v>106</v>
      </c>
      <c r="O43" s="51" t="s">
        <v>510</v>
      </c>
      <c r="P43" s="52">
        <v>0</v>
      </c>
    </row>
    <row r="44" spans="2:16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440</v>
      </c>
      <c r="L44" s="52">
        <v>0</v>
      </c>
      <c r="M44" s="34"/>
      <c r="N44" s="50" t="s">
        <v>106</v>
      </c>
      <c r="O44" s="51" t="s">
        <v>511</v>
      </c>
      <c r="P44" s="52">
        <v>3</v>
      </c>
    </row>
    <row r="45" spans="2:16" ht="12.95" customHeight="1">
      <c r="B45" s="50" t="s">
        <v>107</v>
      </c>
      <c r="C45" s="51" t="s">
        <v>584</v>
      </c>
      <c r="D45" s="52">
        <v>6</v>
      </c>
      <c r="E45" s="34"/>
      <c r="F45" s="50" t="s">
        <v>107</v>
      </c>
      <c r="G45" s="51" t="s">
        <v>500</v>
      </c>
      <c r="H45" s="52">
        <v>11</v>
      </c>
      <c r="I45" s="34"/>
      <c r="J45" s="50" t="s">
        <v>107</v>
      </c>
      <c r="K45" s="51" t="s">
        <v>444</v>
      </c>
      <c r="L45" s="52">
        <v>20</v>
      </c>
      <c r="M45" s="34"/>
      <c r="N45" s="50" t="s">
        <v>107</v>
      </c>
      <c r="O45" s="51" t="s">
        <v>514</v>
      </c>
      <c r="P45" s="52">
        <v>14</v>
      </c>
    </row>
    <row r="46" spans="2:16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6</v>
      </c>
      <c r="I46" s="34"/>
      <c r="J46" s="50" t="s">
        <v>108</v>
      </c>
      <c r="K46" s="51" t="s">
        <v>446</v>
      </c>
      <c r="L46" s="52">
        <v>0</v>
      </c>
      <c r="M46" s="34"/>
      <c r="N46" s="50" t="s">
        <v>108</v>
      </c>
      <c r="O46" s="51" t="s">
        <v>516</v>
      </c>
      <c r="P46" s="52">
        <v>0</v>
      </c>
    </row>
    <row r="47" spans="2:16" ht="12.95" customHeight="1">
      <c r="B47" s="50"/>
      <c r="C47" s="53" t="s">
        <v>28</v>
      </c>
      <c r="D47" s="54">
        <f>SUM(D39:D46)</f>
        <v>6</v>
      </c>
      <c r="E47" s="34"/>
      <c r="F47" s="50"/>
      <c r="G47" s="53" t="s">
        <v>28</v>
      </c>
      <c r="H47" s="54">
        <f>SUM(H39:H46)</f>
        <v>29</v>
      </c>
      <c r="I47" s="34"/>
      <c r="J47" s="50"/>
      <c r="K47" s="53" t="s">
        <v>28</v>
      </c>
      <c r="L47" s="54">
        <f>SUM(L39:L46)</f>
        <v>47</v>
      </c>
      <c r="M47" s="34"/>
      <c r="N47" s="50"/>
      <c r="O47" s="53" t="s">
        <v>28</v>
      </c>
      <c r="P47" s="54">
        <f>SUM(P39:P46)</f>
        <v>23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2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102</v>
      </c>
      <c r="P49" s="60"/>
    </row>
    <row r="50" spans="2:20" ht="12.95" customHeight="1">
      <c r="B50" s="247"/>
      <c r="C50" s="61" t="s">
        <v>196</v>
      </c>
      <c r="D50" s="62">
        <f>H36</f>
        <v>22</v>
      </c>
      <c r="E50" s="63"/>
      <c r="F50" s="64"/>
      <c r="G50" s="61" t="s">
        <v>25</v>
      </c>
      <c r="H50" s="62">
        <f>L25</f>
        <v>19</v>
      </c>
      <c r="I50" s="63"/>
      <c r="J50" s="251"/>
      <c r="K50" s="61" t="s">
        <v>21</v>
      </c>
      <c r="L50" s="62">
        <f>D25</f>
        <v>34</v>
      </c>
      <c r="M50" s="63"/>
      <c r="N50" s="420" t="s">
        <v>82</v>
      </c>
      <c r="O50" s="61" t="s">
        <v>192</v>
      </c>
      <c r="P50" s="65">
        <f>H47</f>
        <v>29</v>
      </c>
      <c r="R50" s="173"/>
      <c r="S50" s="173"/>
      <c r="T50" s="173"/>
    </row>
    <row r="51" spans="2:20" ht="12.95" customHeight="1">
      <c r="B51" s="423" t="s">
        <v>82</v>
      </c>
      <c r="C51" s="46" t="s">
        <v>651</v>
      </c>
      <c r="D51" s="66">
        <f>P14</f>
        <v>22</v>
      </c>
      <c r="E51" s="66"/>
      <c r="F51" s="74" t="s">
        <v>31</v>
      </c>
      <c r="G51" s="46" t="s">
        <v>359</v>
      </c>
      <c r="H51" s="66">
        <f>L14</f>
        <v>26</v>
      </c>
      <c r="I51" s="34"/>
      <c r="J51" s="162" t="s">
        <v>82</v>
      </c>
      <c r="K51" s="46" t="s">
        <v>199</v>
      </c>
      <c r="L51" s="66">
        <f>P25</f>
        <v>29</v>
      </c>
      <c r="M51" s="34"/>
      <c r="N51" s="162"/>
      <c r="O51" s="46" t="s">
        <v>200</v>
      </c>
      <c r="P51" s="69">
        <f>L36</f>
        <v>22</v>
      </c>
      <c r="R51" s="173"/>
      <c r="S51" s="173"/>
      <c r="T51" s="173"/>
    </row>
    <row r="52" spans="2:20" ht="12.95" customHeight="1">
      <c r="B52" s="424"/>
      <c r="E52" s="34"/>
      <c r="F52" s="122"/>
      <c r="I52" s="34"/>
      <c r="J52" s="422"/>
      <c r="M52" s="34"/>
      <c r="N52" s="421"/>
      <c r="P52" s="334"/>
      <c r="R52" s="173"/>
      <c r="S52" s="173"/>
      <c r="T52" s="173"/>
    </row>
    <row r="53" spans="2:20" ht="12.95" customHeight="1">
      <c r="B53" s="423"/>
      <c r="C53" s="46" t="s">
        <v>204</v>
      </c>
      <c r="D53" s="66">
        <f>P36</f>
        <v>24</v>
      </c>
      <c r="E53" s="34"/>
      <c r="F53" s="74" t="s">
        <v>31</v>
      </c>
      <c r="G53" s="46" t="s">
        <v>590</v>
      </c>
      <c r="H53" s="66">
        <f>L47</f>
        <v>47</v>
      </c>
      <c r="I53" s="34"/>
      <c r="J53" s="162"/>
      <c r="K53" s="46" t="s">
        <v>155</v>
      </c>
      <c r="L53" s="66">
        <f>H25</f>
        <v>22</v>
      </c>
      <c r="M53" s="34"/>
      <c r="N53" s="162" t="s">
        <v>82</v>
      </c>
      <c r="O53" s="46" t="s">
        <v>152</v>
      </c>
      <c r="P53" s="69">
        <f>D36</f>
        <v>24</v>
      </c>
      <c r="R53" s="173"/>
      <c r="S53" s="173"/>
      <c r="T53" s="173"/>
    </row>
    <row r="54" spans="2:20" ht="12.95" customHeight="1">
      <c r="B54" s="425" t="s">
        <v>82</v>
      </c>
      <c r="C54" s="75" t="s">
        <v>153</v>
      </c>
      <c r="D54" s="76">
        <f>P47</f>
        <v>23</v>
      </c>
      <c r="E54" s="75"/>
      <c r="F54" s="104"/>
      <c r="G54" s="75" t="s">
        <v>109</v>
      </c>
      <c r="H54" s="76">
        <f>D14</f>
        <v>28</v>
      </c>
      <c r="I54" s="155"/>
      <c r="J54" s="419" t="s">
        <v>82</v>
      </c>
      <c r="K54" s="75" t="s">
        <v>589</v>
      </c>
      <c r="L54" s="76">
        <f>H14</f>
        <v>12</v>
      </c>
      <c r="M54" s="155"/>
      <c r="N54" s="419"/>
      <c r="O54" s="75" t="s">
        <v>588</v>
      </c>
      <c r="P54" s="77">
        <f>D47</f>
        <v>6</v>
      </c>
      <c r="R54" s="173"/>
      <c r="S54" s="173"/>
      <c r="T54" s="173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173"/>
      <c r="S55" s="173"/>
      <c r="T55" s="173"/>
    </row>
    <row r="56" spans="2:20" ht="12.95" customHeight="1">
      <c r="B56" s="528" t="s">
        <v>54</v>
      </c>
      <c r="C56" s="529"/>
      <c r="D56" s="80" t="s">
        <v>29</v>
      </c>
      <c r="E56" s="34"/>
      <c r="F56" s="79" t="s">
        <v>197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173"/>
      <c r="S56" s="173"/>
      <c r="T56" s="173"/>
    </row>
    <row r="57" spans="2:20" ht="12.95" customHeight="1">
      <c r="B57" s="82" t="s">
        <v>154</v>
      </c>
      <c r="C57" s="83"/>
      <c r="D57" s="52">
        <f>$L$47</f>
        <v>47</v>
      </c>
      <c r="E57" s="34"/>
      <c r="F57" s="504" t="s">
        <v>624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173"/>
      <c r="S57" s="173"/>
      <c r="T57" s="173"/>
    </row>
    <row r="58" spans="2:20" ht="12.95" customHeight="1">
      <c r="B58" s="82" t="s">
        <v>21</v>
      </c>
      <c r="C58" s="83"/>
      <c r="D58" s="52">
        <f>$D$25</f>
        <v>34</v>
      </c>
      <c r="E58" s="34"/>
      <c r="F58" s="504" t="s">
        <v>626</v>
      </c>
      <c r="G58" s="505"/>
      <c r="H58" s="505"/>
      <c r="I58" s="505"/>
      <c r="J58" s="505"/>
      <c r="K58" s="505"/>
      <c r="L58" s="506"/>
      <c r="M58" s="34"/>
      <c r="N58" s="70" t="s">
        <v>640</v>
      </c>
      <c r="O58" s="34"/>
      <c r="P58" s="72">
        <f>MAX(D6:D12,H6:H12,L6:L12,P6:P12,D17:D23,H17:H23,L17:L23,P17:P23,D28:D34,H28:H34,L28:L34,P28:P34,D39:D45,H39:H45,L39:L45,P39:P45)</f>
        <v>20</v>
      </c>
      <c r="R58" s="172"/>
      <c r="S58" s="176"/>
      <c r="T58" s="173"/>
    </row>
    <row r="59" spans="2:20" ht="12.95" customHeight="1">
      <c r="B59" s="82" t="s">
        <v>192</v>
      </c>
      <c r="C59" s="83"/>
      <c r="D59" s="52">
        <f>$H$47</f>
        <v>29</v>
      </c>
      <c r="E59" s="34"/>
      <c r="F59" s="504" t="s">
        <v>627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0" ht="12.95" customHeight="1">
      <c r="B60" s="82" t="s">
        <v>113</v>
      </c>
      <c r="C60" s="83"/>
      <c r="D60" s="52">
        <f>$P$25</f>
        <v>29</v>
      </c>
      <c r="E60" s="34"/>
      <c r="F60" s="504" t="s">
        <v>625</v>
      </c>
      <c r="G60" s="505"/>
      <c r="H60" s="505"/>
      <c r="I60" s="505"/>
      <c r="J60" s="505"/>
      <c r="K60" s="505"/>
      <c r="L60" s="506"/>
      <c r="M60" s="34"/>
      <c r="N60" s="507" t="s">
        <v>154</v>
      </c>
      <c r="O60" s="508"/>
      <c r="P60" s="72">
        <f>MAX(D14,H14,L14,P14,D25,H25,L25,P25,D36,H36,L36,P36,D47,H47,L47,P47)</f>
        <v>47</v>
      </c>
    </row>
    <row r="61" spans="2:20" ht="12.95" customHeight="1">
      <c r="B61" s="82" t="s">
        <v>109</v>
      </c>
      <c r="C61" s="83"/>
      <c r="D61" s="52">
        <f>$D$14</f>
        <v>28</v>
      </c>
      <c r="E61" s="34"/>
      <c r="F61" s="504" t="s">
        <v>628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0" ht="12.95" customHeight="1">
      <c r="B62" s="82" t="s">
        <v>20</v>
      </c>
      <c r="C62" s="83"/>
      <c r="D62" s="52">
        <f>$L$14</f>
        <v>26</v>
      </c>
      <c r="E62" s="34"/>
      <c r="F62" s="504" t="s">
        <v>629</v>
      </c>
      <c r="G62" s="505"/>
      <c r="H62" s="505"/>
      <c r="I62" s="505"/>
      <c r="J62" s="505"/>
      <c r="K62" s="505"/>
      <c r="L62" s="506"/>
      <c r="M62" s="34"/>
      <c r="N62" s="507" t="s">
        <v>57</v>
      </c>
      <c r="O62" s="508"/>
      <c r="P62" s="72">
        <f>MIN(D14,H14,L14,P14,D25,H25,L25,P25,D36,H36,L36,P36,D47,H47,L47,P47)</f>
        <v>6</v>
      </c>
    </row>
    <row r="63" spans="2:20" ht="12.95" customHeight="1">
      <c r="B63" s="82" t="s">
        <v>152</v>
      </c>
      <c r="C63" s="83"/>
      <c r="D63" s="52">
        <f>$D$36</f>
        <v>24</v>
      </c>
      <c r="E63" s="34"/>
      <c r="F63" s="504" t="s">
        <v>630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0" ht="12.95" customHeight="1">
      <c r="B64" s="82" t="s">
        <v>83</v>
      </c>
      <c r="C64" s="83"/>
      <c r="D64" s="52">
        <f>$P$36</f>
        <v>24</v>
      </c>
      <c r="E64" s="34"/>
      <c r="F64" s="504" t="s">
        <v>631</v>
      </c>
      <c r="G64" s="505"/>
      <c r="H64" s="505"/>
      <c r="I64" s="505"/>
      <c r="J64" s="505"/>
      <c r="K64" s="505"/>
      <c r="L64" s="506"/>
      <c r="M64" s="34"/>
      <c r="N64" s="512" t="s">
        <v>24</v>
      </c>
      <c r="O64" s="513"/>
      <c r="P64" s="85">
        <v>12</v>
      </c>
    </row>
    <row r="65" spans="2:30" ht="12.95" customHeight="1">
      <c r="B65" s="82" t="s">
        <v>153</v>
      </c>
      <c r="C65" s="83"/>
      <c r="D65" s="52">
        <f>$P$47</f>
        <v>23</v>
      </c>
      <c r="E65" s="34"/>
      <c r="F65" s="504" t="s">
        <v>632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0" ht="12.95" customHeight="1">
      <c r="B66" s="82" t="s">
        <v>155</v>
      </c>
      <c r="C66" s="83"/>
      <c r="D66" s="52">
        <f>$H$25</f>
        <v>22</v>
      </c>
      <c r="E66" s="34"/>
      <c r="F66" s="518" t="s">
        <v>639</v>
      </c>
      <c r="G66" s="505"/>
      <c r="H66" s="505"/>
      <c r="I66" s="505"/>
      <c r="J66" s="505"/>
      <c r="K66" s="505"/>
      <c r="L66" s="506"/>
      <c r="M66" s="34"/>
      <c r="N66" s="509" t="s">
        <v>56</v>
      </c>
      <c r="O66" s="510"/>
      <c r="P66" s="511"/>
    </row>
    <row r="67" spans="2:30" ht="12.95" customHeight="1">
      <c r="B67" s="82" t="s">
        <v>26</v>
      </c>
      <c r="C67" s="83"/>
      <c r="D67" s="52">
        <f>$P$14</f>
        <v>22</v>
      </c>
      <c r="E67" s="34"/>
      <c r="F67" s="518" t="s">
        <v>634</v>
      </c>
      <c r="G67" s="505"/>
      <c r="H67" s="505"/>
      <c r="I67" s="505"/>
      <c r="J67" s="505"/>
      <c r="K67" s="505"/>
      <c r="L67" s="506"/>
      <c r="M67" s="34"/>
      <c r="N67" s="501" t="s">
        <v>641</v>
      </c>
      <c r="O67" s="501"/>
      <c r="P67" s="501"/>
      <c r="R67" s="46"/>
      <c r="S67" s="66"/>
      <c r="T67" s="34"/>
      <c r="U67" s="168"/>
      <c r="V67" s="46"/>
      <c r="W67" s="66"/>
      <c r="X67" s="34"/>
      <c r="Y67" s="168"/>
      <c r="Z67" s="46"/>
      <c r="AA67" s="66"/>
      <c r="AB67" s="34"/>
      <c r="AC67" s="46"/>
      <c r="AD67" s="46"/>
    </row>
    <row r="68" spans="2:30" ht="12.95" customHeight="1">
      <c r="B68" s="82" t="s">
        <v>24</v>
      </c>
      <c r="C68" s="83"/>
      <c r="D68" s="52">
        <f>$H$36</f>
        <v>22</v>
      </c>
      <c r="E68" s="34"/>
      <c r="F68" s="504" t="s">
        <v>633</v>
      </c>
      <c r="G68" s="505"/>
      <c r="H68" s="505"/>
      <c r="I68" s="505"/>
      <c r="J68" s="505"/>
      <c r="K68" s="505"/>
      <c r="L68" s="506"/>
      <c r="M68" s="34"/>
      <c r="N68" s="501" t="s">
        <v>642</v>
      </c>
      <c r="O68" s="501"/>
      <c r="P68" s="501"/>
      <c r="R68" s="46"/>
      <c r="S68" s="66"/>
      <c r="T68" s="66"/>
      <c r="U68" s="168"/>
      <c r="V68" s="46"/>
      <c r="W68" s="66"/>
      <c r="X68" s="34"/>
      <c r="Y68" s="46"/>
      <c r="Z68" s="46"/>
      <c r="AA68" s="66"/>
      <c r="AB68" s="34"/>
      <c r="AC68" s="74"/>
      <c r="AD68" s="46"/>
    </row>
    <row r="69" spans="2:30" ht="12.95" customHeight="1">
      <c r="B69" s="82" t="s">
        <v>19</v>
      </c>
      <c r="C69" s="83"/>
      <c r="D69" s="52">
        <f>$L$36</f>
        <v>22</v>
      </c>
      <c r="E69" s="34"/>
      <c r="F69" s="518" t="s">
        <v>638</v>
      </c>
      <c r="G69" s="505"/>
      <c r="H69" s="505"/>
      <c r="I69" s="505"/>
      <c r="J69" s="505"/>
      <c r="K69" s="505"/>
      <c r="L69" s="506"/>
      <c r="M69" s="34"/>
      <c r="N69" s="501" t="s">
        <v>643</v>
      </c>
      <c r="O69" s="501"/>
      <c r="P69" s="501"/>
      <c r="T69" s="34"/>
      <c r="U69" s="167"/>
      <c r="X69" s="34"/>
      <c r="Y69" s="34"/>
      <c r="AB69" s="34"/>
      <c r="AC69" s="34"/>
    </row>
    <row r="70" spans="2:30" ht="12.95" customHeight="1">
      <c r="B70" s="82" t="s">
        <v>25</v>
      </c>
      <c r="C70" s="83"/>
      <c r="D70" s="52">
        <f>$L$25</f>
        <v>19</v>
      </c>
      <c r="E70" s="34"/>
      <c r="F70" s="504" t="s">
        <v>637</v>
      </c>
      <c r="G70" s="505"/>
      <c r="H70" s="505"/>
      <c r="I70" s="505"/>
      <c r="J70" s="505"/>
      <c r="K70" s="505"/>
      <c r="L70" s="506"/>
      <c r="M70" s="34"/>
      <c r="N70" s="501" t="s">
        <v>644</v>
      </c>
      <c r="O70" s="501"/>
      <c r="P70" s="501"/>
      <c r="R70" s="46"/>
      <c r="S70" s="66"/>
      <c r="T70" s="34"/>
      <c r="U70" s="168"/>
      <c r="V70" s="46"/>
      <c r="W70" s="66"/>
      <c r="X70" s="34"/>
      <c r="Y70" s="74"/>
      <c r="Z70" s="46"/>
      <c r="AA70" s="66"/>
      <c r="AB70" s="34"/>
      <c r="AC70" s="46"/>
      <c r="AD70" s="46"/>
    </row>
    <row r="71" spans="2:30" ht="12.95" customHeight="1">
      <c r="B71" s="82" t="s">
        <v>148</v>
      </c>
      <c r="C71" s="83"/>
      <c r="D71" s="52">
        <f>$H$14</f>
        <v>12</v>
      </c>
      <c r="E71" s="34"/>
      <c r="F71" s="504" t="s">
        <v>636</v>
      </c>
      <c r="G71" s="505"/>
      <c r="H71" s="505"/>
      <c r="I71" s="505"/>
      <c r="J71" s="505"/>
      <c r="K71" s="505"/>
      <c r="L71" s="506"/>
      <c r="M71" s="34"/>
      <c r="N71" s="501" t="s">
        <v>645</v>
      </c>
      <c r="O71" s="501"/>
      <c r="P71" s="501"/>
      <c r="R71" s="46"/>
      <c r="S71" s="66"/>
      <c r="T71" s="46"/>
      <c r="U71" s="74"/>
      <c r="V71" s="46"/>
      <c r="W71" s="66"/>
      <c r="X71" s="34"/>
      <c r="Y71" s="46"/>
      <c r="Z71" s="46"/>
      <c r="AA71" s="66"/>
      <c r="AB71" s="34"/>
      <c r="AC71" s="74"/>
      <c r="AD71" s="46"/>
    </row>
    <row r="72" spans="2:30" ht="12.95" customHeight="1">
      <c r="B72" s="82" t="s">
        <v>57</v>
      </c>
      <c r="C72" s="83"/>
      <c r="D72" s="52">
        <f>$D$47</f>
        <v>6</v>
      </c>
      <c r="E72" s="34"/>
      <c r="F72" s="504" t="s">
        <v>635</v>
      </c>
      <c r="G72" s="505"/>
      <c r="H72" s="505"/>
      <c r="I72" s="505"/>
      <c r="J72" s="505"/>
      <c r="K72" s="505"/>
      <c r="L72" s="506"/>
      <c r="M72" s="34"/>
      <c r="N72" s="501" t="s">
        <v>646</v>
      </c>
      <c r="O72" s="501"/>
      <c r="P72" s="501"/>
      <c r="R72" s="172"/>
      <c r="S72" s="176"/>
      <c r="T72" s="173"/>
    </row>
    <row r="73" spans="2:30" ht="12.95" customHeight="1">
      <c r="E73" s="34"/>
      <c r="M73" s="34"/>
      <c r="N73" s="501" t="s">
        <v>647</v>
      </c>
      <c r="O73" s="501"/>
      <c r="P73" s="501"/>
      <c r="R73" s="172"/>
      <c r="S73" s="176"/>
      <c r="T73" s="173"/>
    </row>
    <row r="74" spans="2:30" ht="12.95" customHeight="1">
      <c r="B74" s="514" t="s">
        <v>112</v>
      </c>
      <c r="C74" s="515"/>
      <c r="D74" s="516"/>
      <c r="E74" s="34"/>
      <c r="F74" s="329" t="s">
        <v>82</v>
      </c>
      <c r="G74" s="156" t="s">
        <v>59</v>
      </c>
      <c r="H74" s="157"/>
      <c r="I74" s="158">
        <v>6</v>
      </c>
      <c r="J74" s="158">
        <f>$I$74</f>
        <v>6</v>
      </c>
      <c r="K74" s="502" t="s">
        <v>649</v>
      </c>
      <c r="L74" s="503"/>
      <c r="M74" s="34"/>
      <c r="N74" s="501" t="s">
        <v>648</v>
      </c>
      <c r="O74" s="501"/>
      <c r="P74" s="501"/>
      <c r="R74" s="172"/>
      <c r="S74" s="176"/>
      <c r="T74" s="173"/>
    </row>
    <row r="75" spans="2:30" ht="12.95" customHeight="1">
      <c r="B75" s="502" t="s">
        <v>623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88" t="s">
        <v>60</v>
      </c>
      <c r="H75" s="89"/>
      <c r="I75" s="90">
        <v>2</v>
      </c>
      <c r="J75" s="90">
        <f>$I$75</f>
        <v>2</v>
      </c>
      <c r="K75" s="502" t="s">
        <v>650</v>
      </c>
      <c r="L75" s="503"/>
      <c r="M75" s="34"/>
      <c r="N75" s="498" t="str">
        <f>$B$3</f>
        <v>ALL NFL TEAMS PLAYING</v>
      </c>
      <c r="O75" s="499"/>
      <c r="P75" s="500"/>
    </row>
    <row r="76" spans="2:30" ht="12.95" customHeight="1"/>
  </sheetData>
  <sortState xmlns:xlrd2="http://schemas.microsoft.com/office/spreadsheetml/2017/richdata2" ref="B57:D72">
    <sortCondition descending="1" ref="D72"/>
  </sortState>
  <mergeCells count="54">
    <mergeCell ref="B3:E3"/>
    <mergeCell ref="B1:C1"/>
    <mergeCell ref="B5:C5"/>
    <mergeCell ref="F5:G5"/>
    <mergeCell ref="F1:L2"/>
    <mergeCell ref="J5:K5"/>
    <mergeCell ref="F3:L3"/>
    <mergeCell ref="B56:C56"/>
    <mergeCell ref="F60:L60"/>
    <mergeCell ref="F59:L59"/>
    <mergeCell ref="F62:L62"/>
    <mergeCell ref="F63:L63"/>
    <mergeCell ref="F57:L57"/>
    <mergeCell ref="B16:C16"/>
    <mergeCell ref="N27:O27"/>
    <mergeCell ref="N38:O38"/>
    <mergeCell ref="B49:N49"/>
    <mergeCell ref="B27:C27"/>
    <mergeCell ref="J27:K27"/>
    <mergeCell ref="F38:G38"/>
    <mergeCell ref="B38:C38"/>
    <mergeCell ref="F27:G27"/>
    <mergeCell ref="N16:O16"/>
    <mergeCell ref="J16:K16"/>
    <mergeCell ref="F16:G16"/>
    <mergeCell ref="J38:K38"/>
    <mergeCell ref="B74:D74"/>
    <mergeCell ref="B75:C75"/>
    <mergeCell ref="N72:P72"/>
    <mergeCell ref="N73:P73"/>
    <mergeCell ref="F64:L64"/>
    <mergeCell ref="F66:L66"/>
    <mergeCell ref="F69:L69"/>
    <mergeCell ref="F70:L70"/>
    <mergeCell ref="F71:L71"/>
    <mergeCell ref="F72:L72"/>
    <mergeCell ref="F67:L67"/>
    <mergeCell ref="N71:P71"/>
    <mergeCell ref="N68:P68"/>
    <mergeCell ref="N69:P69"/>
    <mergeCell ref="N67:P67"/>
    <mergeCell ref="N70:P70"/>
    <mergeCell ref="N75:P75"/>
    <mergeCell ref="N74:P74"/>
    <mergeCell ref="K74:L74"/>
    <mergeCell ref="K75:L75"/>
    <mergeCell ref="F58:L58"/>
    <mergeCell ref="F68:L68"/>
    <mergeCell ref="F61:L61"/>
    <mergeCell ref="N60:O60"/>
    <mergeCell ref="N62:O62"/>
    <mergeCell ref="F65:L65"/>
    <mergeCell ref="N66:P66"/>
    <mergeCell ref="N64:O64"/>
  </mergeCells>
  <phoneticPr fontId="0" type="noConversion"/>
  <pageMargins left="0.57999999999999996" right="0" top="0.09" bottom="0" header="0.13" footer="0.5"/>
  <pageSetup scale="81" orientation="portrait" horizontalDpi="4294967293" r:id="rId1"/>
  <headerFooter alignWithMargins="0"/>
  <ignoredErrors>
    <ignoredError sqref="P58" formulaRange="1"/>
  </ignoredErrors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306"/>
  <sheetViews>
    <sheetView view="pageBreakPreview" topLeftCell="A264" zoomScale="170" zoomScaleNormal="100" zoomScaleSheetLayoutView="170" workbookViewId="0">
      <selection activeCell="V287" sqref="V287"/>
    </sheetView>
  </sheetViews>
  <sheetFormatPr defaultColWidth="9.140625" defaultRowHeight="12.75"/>
  <cols>
    <col min="1" max="1" width="4.7109375" style="108" customWidth="1"/>
    <col min="2" max="2" width="15.5703125" style="108" customWidth="1"/>
    <col min="3" max="20" width="5.28515625" style="108" customWidth="1"/>
    <col min="21" max="22" width="5.7109375" style="108" customWidth="1"/>
    <col min="23" max="23" width="3.42578125" style="14" customWidth="1"/>
    <col min="24" max="24" width="4.28515625" style="14" customWidth="1"/>
    <col min="25" max="25" width="14.85546875" style="14" customWidth="1"/>
    <col min="26" max="26" width="11.7109375" style="14" customWidth="1"/>
    <col min="27" max="27" width="4.85546875" style="14" customWidth="1"/>
    <col min="28" max="16384" width="9.140625" style="14"/>
  </cols>
  <sheetData>
    <row r="1" spans="1:27">
      <c r="A1" s="98" t="s">
        <v>363</v>
      </c>
      <c r="B1" s="98"/>
      <c r="C1" s="99"/>
      <c r="D1" s="99"/>
      <c r="E1" s="100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7">
      <c r="A2" s="99"/>
      <c r="B2" s="14"/>
      <c r="C2" s="346" t="s">
        <v>0</v>
      </c>
      <c r="D2" s="346" t="s">
        <v>1</v>
      </c>
      <c r="E2" s="346" t="s">
        <v>2</v>
      </c>
      <c r="F2" s="346" t="s">
        <v>3</v>
      </c>
      <c r="G2" s="346" t="s">
        <v>4</v>
      </c>
      <c r="H2" s="346" t="s">
        <v>5</v>
      </c>
      <c r="I2" s="346" t="s">
        <v>6</v>
      </c>
      <c r="J2" s="346" t="s">
        <v>7</v>
      </c>
      <c r="K2" s="346" t="s">
        <v>8</v>
      </c>
      <c r="L2" s="346" t="s">
        <v>9</v>
      </c>
      <c r="M2" s="346" t="s">
        <v>10</v>
      </c>
      <c r="N2" s="346" t="s">
        <v>11</v>
      </c>
      <c r="O2" s="346" t="s">
        <v>12</v>
      </c>
      <c r="P2" s="346" t="s">
        <v>13</v>
      </c>
      <c r="Q2" s="346" t="s">
        <v>14</v>
      </c>
      <c r="R2" s="346" t="s">
        <v>15</v>
      </c>
      <c r="S2" s="346" t="s">
        <v>16</v>
      </c>
      <c r="T2" s="346" t="s">
        <v>217</v>
      </c>
      <c r="U2" s="346" t="s">
        <v>37</v>
      </c>
      <c r="V2" s="348" t="s">
        <v>38</v>
      </c>
      <c r="X2" s="15"/>
      <c r="Y2" s="16"/>
      <c r="Z2" s="16"/>
      <c r="AA2" s="16"/>
    </row>
    <row r="3" spans="1:27">
      <c r="A3" s="124"/>
      <c r="B3" s="125" t="s">
        <v>110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50"/>
      <c r="X3" s="17"/>
      <c r="Y3" s="17"/>
      <c r="Z3" s="17"/>
      <c r="AA3" s="18"/>
    </row>
    <row r="4" spans="1:27">
      <c r="A4" s="340" t="s">
        <v>39</v>
      </c>
      <c r="B4" s="340" t="s">
        <v>531</v>
      </c>
      <c r="C4" s="346">
        <v>3</v>
      </c>
      <c r="D4" s="346">
        <v>21</v>
      </c>
      <c r="E4" s="346">
        <v>3</v>
      </c>
      <c r="F4" s="346">
        <v>0</v>
      </c>
      <c r="G4" s="346">
        <v>0</v>
      </c>
      <c r="H4" s="346">
        <v>0</v>
      </c>
      <c r="I4" s="346">
        <v>3</v>
      </c>
      <c r="J4" s="346">
        <v>9</v>
      </c>
      <c r="K4" s="346">
        <v>9</v>
      </c>
      <c r="L4" s="346">
        <v>9</v>
      </c>
      <c r="M4" s="346">
        <v>0</v>
      </c>
      <c r="N4" s="346">
        <v>3</v>
      </c>
      <c r="O4" s="346">
        <v>9</v>
      </c>
      <c r="P4" s="346">
        <v>6</v>
      </c>
      <c r="Q4" s="346">
        <v>9</v>
      </c>
      <c r="R4" s="346">
        <v>6</v>
      </c>
      <c r="S4" s="346">
        <v>0</v>
      </c>
      <c r="T4" s="346">
        <v>0</v>
      </c>
      <c r="U4" s="346">
        <f t="shared" ref="U4:U19" si="0">SUM(C4:T4)</f>
        <v>90</v>
      </c>
      <c r="V4" s="348">
        <f t="shared" ref="V4:V19" si="1">U4/18</f>
        <v>5</v>
      </c>
      <c r="X4" s="16"/>
      <c r="Y4" s="19"/>
      <c r="Z4" s="16"/>
      <c r="AA4" s="16"/>
    </row>
    <row r="5" spans="1:27">
      <c r="A5" s="341" t="s">
        <v>40</v>
      </c>
      <c r="B5" s="341" t="s">
        <v>484</v>
      </c>
      <c r="C5" s="346">
        <v>0</v>
      </c>
      <c r="D5" s="346">
        <v>0</v>
      </c>
      <c r="E5" s="346">
        <v>0</v>
      </c>
      <c r="F5" s="346">
        <v>6</v>
      </c>
      <c r="G5" s="346">
        <v>0</v>
      </c>
      <c r="H5" s="346">
        <v>0</v>
      </c>
      <c r="I5" s="346">
        <v>0</v>
      </c>
      <c r="J5" s="346">
        <v>6</v>
      </c>
      <c r="K5" s="346">
        <v>3</v>
      </c>
      <c r="L5" s="346">
        <v>0</v>
      </c>
      <c r="M5" s="346">
        <v>0</v>
      </c>
      <c r="N5" s="346">
        <v>0</v>
      </c>
      <c r="O5" s="346">
        <v>0</v>
      </c>
      <c r="P5" s="346">
        <v>0</v>
      </c>
      <c r="Q5" s="346">
        <v>6</v>
      </c>
      <c r="R5" s="346">
        <v>0</v>
      </c>
      <c r="S5" s="346">
        <v>0</v>
      </c>
      <c r="T5" s="346">
        <v>0</v>
      </c>
      <c r="U5" s="346">
        <f t="shared" si="0"/>
        <v>21</v>
      </c>
      <c r="V5" s="348">
        <f t="shared" si="1"/>
        <v>1.1666666666666667</v>
      </c>
      <c r="X5" s="16"/>
      <c r="Y5" s="19"/>
      <c r="Z5" s="16"/>
      <c r="AA5" s="16"/>
    </row>
    <row r="6" spans="1:27">
      <c r="A6" s="341" t="s">
        <v>41</v>
      </c>
      <c r="B6" s="341" t="s">
        <v>532</v>
      </c>
      <c r="C6" s="346">
        <v>0</v>
      </c>
      <c r="D6" s="346">
        <v>0</v>
      </c>
      <c r="E6" s="346">
        <v>0</v>
      </c>
      <c r="F6" s="346">
        <v>0</v>
      </c>
      <c r="G6" s="346">
        <v>0</v>
      </c>
      <c r="H6" s="346">
        <v>0</v>
      </c>
      <c r="I6" s="346">
        <v>0</v>
      </c>
      <c r="J6" s="346">
        <v>0</v>
      </c>
      <c r="K6" s="346">
        <v>0</v>
      </c>
      <c r="L6" s="346">
        <v>0</v>
      </c>
      <c r="M6" s="346">
        <v>0</v>
      </c>
      <c r="N6" s="346">
        <v>9</v>
      </c>
      <c r="O6" s="346">
        <v>0</v>
      </c>
      <c r="P6" s="346">
        <v>3</v>
      </c>
      <c r="Q6" s="346">
        <v>3</v>
      </c>
      <c r="R6" s="346">
        <v>9</v>
      </c>
      <c r="S6" s="346">
        <v>9</v>
      </c>
      <c r="T6" s="346">
        <v>0</v>
      </c>
      <c r="U6" s="346">
        <f t="shared" si="0"/>
        <v>33</v>
      </c>
      <c r="V6" s="348">
        <f t="shared" si="1"/>
        <v>1.8333333333333333</v>
      </c>
      <c r="X6" s="16">
        <v>13</v>
      </c>
      <c r="Y6" s="19"/>
      <c r="Z6" s="16"/>
      <c r="AA6" s="16"/>
    </row>
    <row r="7" spans="1:27">
      <c r="A7" s="341" t="s">
        <v>42</v>
      </c>
      <c r="B7" s="341" t="s">
        <v>905</v>
      </c>
      <c r="C7" s="346">
        <v>6</v>
      </c>
      <c r="D7" s="346">
        <v>0</v>
      </c>
      <c r="E7" s="346">
        <v>0</v>
      </c>
      <c r="F7" s="346">
        <v>3</v>
      </c>
      <c r="G7" s="346">
        <v>6</v>
      </c>
      <c r="H7" s="346">
        <v>0</v>
      </c>
      <c r="I7" s="346">
        <v>0</v>
      </c>
      <c r="J7" s="346">
        <v>12</v>
      </c>
      <c r="K7" s="346">
        <v>0</v>
      </c>
      <c r="L7" s="346">
        <v>6</v>
      </c>
      <c r="M7" s="346">
        <v>0</v>
      </c>
      <c r="N7" s="346">
        <v>0</v>
      </c>
      <c r="O7" s="346">
        <v>3</v>
      </c>
      <c r="P7" s="346">
        <v>9</v>
      </c>
      <c r="Q7" s="346">
        <v>6</v>
      </c>
      <c r="R7" s="346">
        <v>6</v>
      </c>
      <c r="S7" s="346">
        <v>6</v>
      </c>
      <c r="T7" s="346">
        <v>3</v>
      </c>
      <c r="U7" s="346">
        <f t="shared" si="0"/>
        <v>66</v>
      </c>
      <c r="V7" s="348">
        <f t="shared" si="1"/>
        <v>3.6666666666666665</v>
      </c>
      <c r="X7" s="16">
        <v>9</v>
      </c>
      <c r="Y7" s="19"/>
      <c r="Z7" s="16"/>
      <c r="AA7" s="16"/>
    </row>
    <row r="8" spans="1:27">
      <c r="A8" s="341" t="s">
        <v>43</v>
      </c>
      <c r="B8" s="418" t="s">
        <v>963</v>
      </c>
      <c r="C8" s="346">
        <v>0</v>
      </c>
      <c r="D8" s="346">
        <v>0</v>
      </c>
      <c r="E8" s="346">
        <v>0</v>
      </c>
      <c r="F8" s="346">
        <v>6</v>
      </c>
      <c r="G8" s="346">
        <v>6</v>
      </c>
      <c r="H8" s="346">
        <v>0</v>
      </c>
      <c r="I8" s="346">
        <v>0</v>
      </c>
      <c r="J8" s="346">
        <v>0</v>
      </c>
      <c r="K8" s="346">
        <v>3</v>
      </c>
      <c r="L8" s="346">
        <v>6</v>
      </c>
      <c r="M8" s="346">
        <v>0</v>
      </c>
      <c r="N8" s="346">
        <v>6</v>
      </c>
      <c r="O8" s="346">
        <v>0</v>
      </c>
      <c r="P8" s="346">
        <v>0</v>
      </c>
      <c r="Q8" s="346">
        <v>0</v>
      </c>
      <c r="R8" s="346">
        <v>6</v>
      </c>
      <c r="S8" s="346">
        <v>0</v>
      </c>
      <c r="T8" s="346">
        <v>0</v>
      </c>
      <c r="U8" s="346">
        <f t="shared" si="0"/>
        <v>33</v>
      </c>
      <c r="V8" s="348">
        <f t="shared" si="1"/>
        <v>1.8333333333333333</v>
      </c>
      <c r="Y8" s="19"/>
      <c r="Z8" s="16"/>
      <c r="AA8" s="16"/>
    </row>
    <row r="9" spans="1:27">
      <c r="A9" s="341" t="s">
        <v>44</v>
      </c>
      <c r="B9" s="341" t="s">
        <v>535</v>
      </c>
      <c r="C9" s="346">
        <v>1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  <c r="I9" s="346">
        <v>0</v>
      </c>
      <c r="J9" s="346">
        <v>0</v>
      </c>
      <c r="K9" s="346">
        <v>0</v>
      </c>
      <c r="L9" s="346">
        <v>0</v>
      </c>
      <c r="M9" s="346">
        <v>0</v>
      </c>
      <c r="N9" s="346">
        <v>0</v>
      </c>
      <c r="O9" s="346">
        <v>0</v>
      </c>
      <c r="P9" s="346">
        <v>0</v>
      </c>
      <c r="Q9" s="346">
        <v>0</v>
      </c>
      <c r="R9" s="346">
        <v>0</v>
      </c>
      <c r="S9" s="346">
        <v>0</v>
      </c>
      <c r="T9" s="346">
        <v>0</v>
      </c>
      <c r="U9" s="346">
        <f t="shared" si="0"/>
        <v>1</v>
      </c>
      <c r="V9" s="348">
        <f t="shared" si="1"/>
        <v>5.5555555555555552E-2</v>
      </c>
      <c r="Y9" s="19"/>
      <c r="Z9" s="16"/>
      <c r="AA9" s="16"/>
    </row>
    <row r="10" spans="1:27">
      <c r="A10" s="341" t="s">
        <v>45</v>
      </c>
      <c r="B10" s="341" t="s">
        <v>536</v>
      </c>
      <c r="C10" s="346">
        <v>0</v>
      </c>
      <c r="D10" s="346">
        <v>0</v>
      </c>
      <c r="E10" s="346">
        <v>0</v>
      </c>
      <c r="F10" s="346">
        <v>0</v>
      </c>
      <c r="G10" s="346">
        <v>0</v>
      </c>
      <c r="H10" s="346">
        <v>6</v>
      </c>
      <c r="I10" s="346">
        <v>0</v>
      </c>
      <c r="J10" s="346">
        <v>0</v>
      </c>
      <c r="K10" s="346">
        <v>0</v>
      </c>
      <c r="L10" s="346">
        <v>6</v>
      </c>
      <c r="M10" s="346">
        <v>0</v>
      </c>
      <c r="N10" s="346">
        <v>3</v>
      </c>
      <c r="O10" s="346">
        <v>0</v>
      </c>
      <c r="P10" s="346">
        <v>0</v>
      </c>
      <c r="Q10" s="346">
        <v>0</v>
      </c>
      <c r="R10" s="346">
        <v>0</v>
      </c>
      <c r="S10" s="346">
        <v>0</v>
      </c>
      <c r="T10" s="346">
        <v>0</v>
      </c>
      <c r="U10" s="346">
        <f t="shared" si="0"/>
        <v>15</v>
      </c>
      <c r="V10" s="348">
        <f t="shared" si="1"/>
        <v>0.83333333333333337</v>
      </c>
      <c r="Y10" s="19"/>
      <c r="Z10" s="16"/>
      <c r="AA10" s="16"/>
    </row>
    <row r="11" spans="1:27">
      <c r="A11" s="340" t="s">
        <v>46</v>
      </c>
      <c r="B11" s="340" t="s">
        <v>537</v>
      </c>
      <c r="C11" s="346">
        <v>6</v>
      </c>
      <c r="D11" s="346">
        <v>0</v>
      </c>
      <c r="E11" s="346">
        <v>0</v>
      </c>
      <c r="F11" s="346">
        <v>6</v>
      </c>
      <c r="G11" s="346">
        <v>1</v>
      </c>
      <c r="H11" s="346">
        <v>0</v>
      </c>
      <c r="I11" s="346">
        <v>0</v>
      </c>
      <c r="J11" s="346">
        <v>0</v>
      </c>
      <c r="K11" s="346">
        <v>3</v>
      </c>
      <c r="L11" s="346">
        <v>3</v>
      </c>
      <c r="M11" s="346">
        <v>0</v>
      </c>
      <c r="N11" s="346">
        <v>3</v>
      </c>
      <c r="O11" s="346">
        <v>3</v>
      </c>
      <c r="P11" s="346">
        <v>0</v>
      </c>
      <c r="Q11" s="346">
        <v>3</v>
      </c>
      <c r="R11" s="346">
        <v>3</v>
      </c>
      <c r="S11" s="346">
        <v>0</v>
      </c>
      <c r="T11" s="346">
        <v>0</v>
      </c>
      <c r="U11" s="346">
        <f t="shared" si="0"/>
        <v>31</v>
      </c>
      <c r="V11" s="348">
        <f t="shared" si="1"/>
        <v>1.7222222222222223</v>
      </c>
    </row>
    <row r="12" spans="1:27">
      <c r="A12" s="341" t="s">
        <v>47</v>
      </c>
      <c r="B12" s="341" t="s">
        <v>538</v>
      </c>
      <c r="C12" s="346">
        <v>3</v>
      </c>
      <c r="D12" s="346">
        <v>0</v>
      </c>
      <c r="E12" s="346">
        <v>0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>
        <v>0</v>
      </c>
      <c r="L12" s="346">
        <v>0</v>
      </c>
      <c r="M12" s="346">
        <v>0</v>
      </c>
      <c r="N12" s="346">
        <v>3</v>
      </c>
      <c r="O12" s="346">
        <v>0</v>
      </c>
      <c r="P12" s="346">
        <v>0</v>
      </c>
      <c r="Q12" s="346">
        <v>0</v>
      </c>
      <c r="R12" s="346">
        <v>0</v>
      </c>
      <c r="S12" s="346">
        <v>3</v>
      </c>
      <c r="T12" s="346">
        <v>3</v>
      </c>
      <c r="U12" s="346">
        <f t="shared" si="0"/>
        <v>12</v>
      </c>
      <c r="V12" s="348">
        <f t="shared" si="1"/>
        <v>0.66666666666666663</v>
      </c>
      <c r="Y12" s="16"/>
      <c r="Z12" s="20"/>
      <c r="AA12" s="15"/>
    </row>
    <row r="13" spans="1:27">
      <c r="A13" s="341" t="s">
        <v>48</v>
      </c>
      <c r="B13" s="341" t="s">
        <v>539</v>
      </c>
      <c r="C13" s="346">
        <v>0</v>
      </c>
      <c r="D13" s="346">
        <v>0</v>
      </c>
      <c r="E13" s="346">
        <v>0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v>0</v>
      </c>
      <c r="L13" s="346">
        <v>3</v>
      </c>
      <c r="M13" s="346">
        <v>0</v>
      </c>
      <c r="N13" s="346">
        <v>6</v>
      </c>
      <c r="O13" s="346">
        <v>0</v>
      </c>
      <c r="P13" s="346">
        <v>0</v>
      </c>
      <c r="Q13" s="346">
        <v>0</v>
      </c>
      <c r="R13" s="346">
        <v>0</v>
      </c>
      <c r="S13" s="346">
        <v>6</v>
      </c>
      <c r="T13" s="346">
        <v>0</v>
      </c>
      <c r="U13" s="346">
        <f t="shared" si="0"/>
        <v>15</v>
      </c>
      <c r="V13" s="348">
        <f t="shared" si="1"/>
        <v>0.83333333333333337</v>
      </c>
    </row>
    <row r="14" spans="1:27">
      <c r="A14" s="341" t="s">
        <v>49</v>
      </c>
      <c r="B14" s="341" t="s">
        <v>540</v>
      </c>
      <c r="C14" s="346">
        <v>0</v>
      </c>
      <c r="D14" s="346">
        <v>0</v>
      </c>
      <c r="E14" s="346">
        <v>0</v>
      </c>
      <c r="F14" s="346">
        <v>0</v>
      </c>
      <c r="G14" s="346">
        <v>0</v>
      </c>
      <c r="H14" s="346">
        <v>0</v>
      </c>
      <c r="I14" s="346">
        <v>0</v>
      </c>
      <c r="J14" s="346">
        <v>0</v>
      </c>
      <c r="K14" s="346">
        <v>0</v>
      </c>
      <c r="L14" s="346">
        <v>0</v>
      </c>
      <c r="M14" s="346">
        <v>0</v>
      </c>
      <c r="N14" s="346">
        <v>3</v>
      </c>
      <c r="O14" s="346">
        <v>0</v>
      </c>
      <c r="P14" s="346">
        <v>0</v>
      </c>
      <c r="Q14" s="346">
        <v>0</v>
      </c>
      <c r="R14" s="346">
        <v>0</v>
      </c>
      <c r="S14" s="346">
        <v>0</v>
      </c>
      <c r="T14" s="346">
        <v>0</v>
      </c>
      <c r="U14" s="346">
        <f t="shared" si="0"/>
        <v>3</v>
      </c>
      <c r="V14" s="348">
        <f t="shared" si="1"/>
        <v>0.16666666666666666</v>
      </c>
    </row>
    <row r="15" spans="1:27">
      <c r="A15" s="341" t="s">
        <v>50</v>
      </c>
      <c r="B15" s="341" t="s">
        <v>541</v>
      </c>
      <c r="C15" s="346">
        <v>0</v>
      </c>
      <c r="D15" s="346">
        <v>0</v>
      </c>
      <c r="E15" s="346">
        <v>0</v>
      </c>
      <c r="F15" s="346">
        <v>1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46">
        <v>3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f t="shared" si="0"/>
        <v>4</v>
      </c>
      <c r="V15" s="348">
        <f t="shared" si="1"/>
        <v>0.22222222222222221</v>
      </c>
      <c r="X15" s="16"/>
      <c r="Y15" s="19"/>
      <c r="Z15" s="16"/>
      <c r="AA15" s="16"/>
    </row>
    <row r="16" spans="1:27">
      <c r="A16" s="341" t="s">
        <v>51</v>
      </c>
      <c r="B16" s="345" t="s">
        <v>542</v>
      </c>
      <c r="C16" s="346">
        <v>10</v>
      </c>
      <c r="D16" s="346">
        <v>14</v>
      </c>
      <c r="E16" s="346">
        <v>10</v>
      </c>
      <c r="F16" s="346">
        <v>14</v>
      </c>
      <c r="G16" s="346">
        <v>17</v>
      </c>
      <c r="H16" s="346">
        <v>0</v>
      </c>
      <c r="I16" s="346">
        <v>11</v>
      </c>
      <c r="J16" s="346">
        <v>0</v>
      </c>
      <c r="K16" s="346">
        <v>8</v>
      </c>
      <c r="L16" s="346">
        <v>2</v>
      </c>
      <c r="M16" s="346">
        <v>13</v>
      </c>
      <c r="N16" s="346">
        <v>10</v>
      </c>
      <c r="O16" s="346">
        <v>12</v>
      </c>
      <c r="P16" s="346">
        <v>13</v>
      </c>
      <c r="Q16" s="346">
        <v>6</v>
      </c>
      <c r="R16" s="346">
        <v>4</v>
      </c>
      <c r="S16" s="346">
        <v>13</v>
      </c>
      <c r="T16" s="346">
        <v>10</v>
      </c>
      <c r="U16" s="346">
        <f t="shared" si="0"/>
        <v>167</v>
      </c>
      <c r="V16" s="348">
        <f t="shared" si="1"/>
        <v>9.2777777777777786</v>
      </c>
    </row>
    <row r="17" spans="1:27">
      <c r="A17" s="341" t="s">
        <v>52</v>
      </c>
      <c r="B17" s="341" t="s">
        <v>543</v>
      </c>
      <c r="C17" s="346">
        <v>3</v>
      </c>
      <c r="D17" s="346">
        <v>10</v>
      </c>
      <c r="E17" s="346">
        <v>18</v>
      </c>
      <c r="F17" s="346">
        <v>6</v>
      </c>
      <c r="G17" s="346">
        <v>0</v>
      </c>
      <c r="H17" s="346">
        <v>9</v>
      </c>
      <c r="I17" s="346">
        <v>10</v>
      </c>
      <c r="J17" s="346">
        <v>5</v>
      </c>
      <c r="K17" s="346">
        <v>11</v>
      </c>
      <c r="L17" s="346">
        <v>0</v>
      </c>
      <c r="M17" s="346">
        <v>3</v>
      </c>
      <c r="N17" s="346">
        <v>10</v>
      </c>
      <c r="O17" s="346">
        <v>19</v>
      </c>
      <c r="P17" s="346">
        <v>4</v>
      </c>
      <c r="Q17" s="346">
        <v>5</v>
      </c>
      <c r="R17" s="346">
        <v>3</v>
      </c>
      <c r="S17" s="346">
        <v>6</v>
      </c>
      <c r="T17" s="346">
        <v>6</v>
      </c>
      <c r="U17" s="346">
        <f t="shared" si="0"/>
        <v>128</v>
      </c>
      <c r="V17" s="348">
        <f t="shared" si="1"/>
        <v>7.1111111111111107</v>
      </c>
    </row>
    <row r="18" spans="1:27">
      <c r="A18" s="341" t="s">
        <v>149</v>
      </c>
      <c r="B18" s="341" t="s">
        <v>705</v>
      </c>
      <c r="C18" s="346">
        <v>0</v>
      </c>
      <c r="D18" s="346">
        <v>0</v>
      </c>
      <c r="E18" s="346">
        <v>0</v>
      </c>
      <c r="F18" s="346">
        <v>6</v>
      </c>
      <c r="G18" s="346">
        <v>12</v>
      </c>
      <c r="H18" s="346">
        <v>0</v>
      </c>
      <c r="I18" s="346">
        <v>0</v>
      </c>
      <c r="J18" s="346">
        <v>0</v>
      </c>
      <c r="K18" s="346">
        <v>6</v>
      </c>
      <c r="L18" s="346">
        <v>0</v>
      </c>
      <c r="M18" s="346">
        <v>12</v>
      </c>
      <c r="N18" s="346">
        <v>0</v>
      </c>
      <c r="O18" s="346">
        <v>0</v>
      </c>
      <c r="P18" s="346">
        <v>6</v>
      </c>
      <c r="Q18" s="346">
        <v>6</v>
      </c>
      <c r="R18" s="346">
        <v>12</v>
      </c>
      <c r="S18" s="346">
        <v>6</v>
      </c>
      <c r="T18" s="346">
        <v>0</v>
      </c>
      <c r="U18" s="346">
        <f t="shared" si="0"/>
        <v>66</v>
      </c>
      <c r="V18" s="348">
        <f t="shared" si="1"/>
        <v>3.6666666666666665</v>
      </c>
      <c r="X18" s="16"/>
      <c r="Y18" s="19"/>
      <c r="Z18" s="16"/>
      <c r="AA18" s="16"/>
    </row>
    <row r="19" spans="1:27">
      <c r="A19" s="341" t="s">
        <v>150</v>
      </c>
      <c r="B19" s="341" t="s">
        <v>706</v>
      </c>
      <c r="C19" s="346">
        <v>0</v>
      </c>
      <c r="D19" s="346">
        <v>0</v>
      </c>
      <c r="E19" s="346">
        <v>0</v>
      </c>
      <c r="F19" s="346">
        <v>0</v>
      </c>
      <c r="G19" s="346">
        <v>0</v>
      </c>
      <c r="H19" s="346">
        <v>0</v>
      </c>
      <c r="I19" s="346">
        <v>0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6">
        <v>0</v>
      </c>
      <c r="P19" s="346">
        <v>0</v>
      </c>
      <c r="Q19" s="346">
        <v>0</v>
      </c>
      <c r="R19" s="346">
        <v>0</v>
      </c>
      <c r="S19" s="346">
        <v>6</v>
      </c>
      <c r="T19" s="346">
        <v>0</v>
      </c>
      <c r="U19" s="346">
        <f t="shared" si="0"/>
        <v>6</v>
      </c>
      <c r="V19" s="348">
        <f t="shared" si="1"/>
        <v>0.33333333333333331</v>
      </c>
      <c r="X19" s="16"/>
      <c r="Y19" s="19"/>
      <c r="Z19" s="16"/>
      <c r="AA19" s="16"/>
    </row>
    <row r="20" spans="1:27">
      <c r="A20" s="125"/>
      <c r="B20" s="126" t="s">
        <v>28</v>
      </c>
      <c r="C20" s="351">
        <f t="shared" ref="C20:T20" si="2">SUM(C4:C19)</f>
        <v>32</v>
      </c>
      <c r="D20" s="351">
        <f t="shared" si="2"/>
        <v>45</v>
      </c>
      <c r="E20" s="351">
        <f t="shared" si="2"/>
        <v>31</v>
      </c>
      <c r="F20" s="351">
        <f t="shared" si="2"/>
        <v>48</v>
      </c>
      <c r="G20" s="351">
        <f t="shared" si="2"/>
        <v>42</v>
      </c>
      <c r="H20" s="351">
        <f t="shared" si="2"/>
        <v>15</v>
      </c>
      <c r="I20" s="351">
        <f t="shared" si="2"/>
        <v>24</v>
      </c>
      <c r="J20" s="351">
        <f t="shared" si="2"/>
        <v>32</v>
      </c>
      <c r="K20" s="351">
        <f t="shared" si="2"/>
        <v>43</v>
      </c>
      <c r="L20" s="351">
        <f t="shared" si="2"/>
        <v>35</v>
      </c>
      <c r="M20" s="351">
        <f t="shared" si="2"/>
        <v>31</v>
      </c>
      <c r="N20" s="351">
        <f t="shared" si="2"/>
        <v>56</v>
      </c>
      <c r="O20" s="351">
        <f t="shared" si="2"/>
        <v>46</v>
      </c>
      <c r="P20" s="351">
        <f t="shared" si="2"/>
        <v>41</v>
      </c>
      <c r="Q20" s="351">
        <f t="shared" si="2"/>
        <v>44</v>
      </c>
      <c r="R20" s="351">
        <f t="shared" si="2"/>
        <v>49</v>
      </c>
      <c r="S20" s="351">
        <f>SUM(S4:S19)</f>
        <v>55</v>
      </c>
      <c r="T20" s="351">
        <f t="shared" si="2"/>
        <v>22</v>
      </c>
      <c r="U20" s="351">
        <f>SUM(C20:T20)</f>
        <v>691</v>
      </c>
      <c r="V20" s="352">
        <f>SUM(AVERAGE(C20:T20))</f>
        <v>38.388888888888886</v>
      </c>
    </row>
    <row r="21" spans="1:27">
      <c r="A21" s="109"/>
      <c r="B21" s="109"/>
      <c r="C21" s="346" t="s">
        <v>0</v>
      </c>
      <c r="D21" s="346" t="s">
        <v>1</v>
      </c>
      <c r="E21" s="346" t="s">
        <v>2</v>
      </c>
      <c r="F21" s="346" t="s">
        <v>3</v>
      </c>
      <c r="G21" s="346" t="s">
        <v>4</v>
      </c>
      <c r="H21" s="346" t="s">
        <v>5</v>
      </c>
      <c r="I21" s="346" t="s">
        <v>6</v>
      </c>
      <c r="J21" s="346" t="s">
        <v>7</v>
      </c>
      <c r="K21" s="346" t="s">
        <v>8</v>
      </c>
      <c r="L21" s="346" t="s">
        <v>9</v>
      </c>
      <c r="M21" s="346" t="s">
        <v>10</v>
      </c>
      <c r="N21" s="346" t="s">
        <v>11</v>
      </c>
      <c r="O21" s="346" t="s">
        <v>12</v>
      </c>
      <c r="P21" s="346" t="s">
        <v>13</v>
      </c>
      <c r="Q21" s="346" t="s">
        <v>14</v>
      </c>
      <c r="R21" s="346" t="s">
        <v>15</v>
      </c>
      <c r="S21" s="346" t="s">
        <v>100</v>
      </c>
      <c r="T21" s="346" t="s">
        <v>217</v>
      </c>
      <c r="U21" s="346" t="s">
        <v>37</v>
      </c>
      <c r="V21" s="348" t="s">
        <v>38</v>
      </c>
    </row>
    <row r="22" spans="1:27">
      <c r="A22" s="111"/>
      <c r="B22" s="118" t="s">
        <v>36</v>
      </c>
      <c r="C22" s="355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4"/>
    </row>
    <row r="23" spans="1:27">
      <c r="A23" s="341" t="s">
        <v>39</v>
      </c>
      <c r="B23" s="341" t="s">
        <v>459</v>
      </c>
      <c r="C23" s="346">
        <v>12</v>
      </c>
      <c r="D23" s="346">
        <v>24</v>
      </c>
      <c r="E23" s="346">
        <v>18</v>
      </c>
      <c r="F23" s="346">
        <v>3</v>
      </c>
      <c r="G23" s="346">
        <v>3</v>
      </c>
      <c r="H23" s="346">
        <v>3</v>
      </c>
      <c r="I23" s="346">
        <v>0</v>
      </c>
      <c r="J23" s="346">
        <v>6</v>
      </c>
      <c r="K23" s="346">
        <v>3</v>
      </c>
      <c r="L23" s="346">
        <v>0</v>
      </c>
      <c r="M23" s="346">
        <v>6</v>
      </c>
      <c r="N23" s="346">
        <v>4</v>
      </c>
      <c r="O23" s="346">
        <v>0</v>
      </c>
      <c r="P23" s="346">
        <v>0</v>
      </c>
      <c r="Q23" s="346">
        <v>0</v>
      </c>
      <c r="R23" s="346">
        <v>0</v>
      </c>
      <c r="S23" s="346">
        <v>0</v>
      </c>
      <c r="T23" s="346">
        <v>0</v>
      </c>
      <c r="U23" s="346">
        <f t="shared" ref="U23:U38" si="3">SUM(C23:T23)</f>
        <v>82</v>
      </c>
      <c r="V23" s="348">
        <f t="shared" ref="V23:V38" si="4">U23/18</f>
        <v>4.5555555555555554</v>
      </c>
    </row>
    <row r="24" spans="1:27">
      <c r="A24" s="340" t="s">
        <v>40</v>
      </c>
      <c r="B24" s="340" t="s">
        <v>460</v>
      </c>
      <c r="C24" s="346">
        <v>0</v>
      </c>
      <c r="D24" s="346">
        <v>9</v>
      </c>
      <c r="E24" s="346">
        <v>3</v>
      </c>
      <c r="F24" s="346">
        <v>6</v>
      </c>
      <c r="G24" s="346">
        <v>6</v>
      </c>
      <c r="H24" s="346">
        <v>6</v>
      </c>
      <c r="I24" s="346">
        <v>6</v>
      </c>
      <c r="J24" s="346">
        <v>6</v>
      </c>
      <c r="K24" s="346">
        <v>0</v>
      </c>
      <c r="L24" s="346">
        <v>6</v>
      </c>
      <c r="M24" s="346">
        <v>12</v>
      </c>
      <c r="N24" s="346">
        <v>3</v>
      </c>
      <c r="O24" s="346">
        <v>0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6">
        <f t="shared" si="3"/>
        <v>63</v>
      </c>
      <c r="V24" s="348">
        <f t="shared" si="4"/>
        <v>3.5</v>
      </c>
    </row>
    <row r="25" spans="1:27">
      <c r="A25" s="341" t="s">
        <v>41</v>
      </c>
      <c r="B25" s="341" t="s">
        <v>461</v>
      </c>
      <c r="C25" s="346">
        <v>0</v>
      </c>
      <c r="D25" s="346">
        <v>0</v>
      </c>
      <c r="E25" s="346">
        <v>0</v>
      </c>
      <c r="F25" s="346">
        <v>0</v>
      </c>
      <c r="G25" s="346">
        <v>0</v>
      </c>
      <c r="H25" s="346">
        <v>0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  <c r="N25" s="346">
        <v>0</v>
      </c>
      <c r="O25" s="346">
        <v>0</v>
      </c>
      <c r="P25" s="346">
        <v>0</v>
      </c>
      <c r="Q25" s="346">
        <v>0</v>
      </c>
      <c r="R25" s="346">
        <v>12</v>
      </c>
      <c r="S25" s="346">
        <v>6</v>
      </c>
      <c r="T25" s="346">
        <v>0</v>
      </c>
      <c r="U25" s="346">
        <f t="shared" si="3"/>
        <v>18</v>
      </c>
      <c r="V25" s="348">
        <f t="shared" si="4"/>
        <v>1</v>
      </c>
    </row>
    <row r="26" spans="1:27">
      <c r="A26" s="341" t="s">
        <v>42</v>
      </c>
      <c r="B26" s="341" t="s">
        <v>462</v>
      </c>
      <c r="C26" s="346">
        <v>0</v>
      </c>
      <c r="D26" s="346">
        <v>0</v>
      </c>
      <c r="E26" s="346">
        <v>0</v>
      </c>
      <c r="F26" s="346">
        <v>0</v>
      </c>
      <c r="G26" s="346">
        <v>0</v>
      </c>
      <c r="H26" s="346">
        <v>0</v>
      </c>
      <c r="I26" s="346">
        <v>0</v>
      </c>
      <c r="J26" s="346">
        <v>12</v>
      </c>
      <c r="K26" s="346">
        <v>0</v>
      </c>
      <c r="L26" s="346">
        <v>0</v>
      </c>
      <c r="M26" s="346">
        <v>0</v>
      </c>
      <c r="N26" s="346">
        <v>0</v>
      </c>
      <c r="O26" s="346">
        <v>0</v>
      </c>
      <c r="P26" s="346">
        <v>0</v>
      </c>
      <c r="Q26" s="346">
        <v>0</v>
      </c>
      <c r="R26" s="346">
        <v>6</v>
      </c>
      <c r="S26" s="346">
        <v>0</v>
      </c>
      <c r="T26" s="346">
        <v>0</v>
      </c>
      <c r="U26" s="346">
        <f t="shared" si="3"/>
        <v>18</v>
      </c>
      <c r="V26" s="348">
        <f t="shared" si="4"/>
        <v>1</v>
      </c>
    </row>
    <row r="27" spans="1:27">
      <c r="A27" s="341" t="s">
        <v>43</v>
      </c>
      <c r="B27" s="341" t="s">
        <v>463</v>
      </c>
      <c r="C27" s="346">
        <v>6</v>
      </c>
      <c r="D27" s="346">
        <v>0</v>
      </c>
      <c r="E27" s="346">
        <v>6</v>
      </c>
      <c r="F27" s="346">
        <v>6</v>
      </c>
      <c r="G27" s="346">
        <v>0</v>
      </c>
      <c r="H27" s="346">
        <v>0</v>
      </c>
      <c r="I27" s="346">
        <v>0</v>
      </c>
      <c r="J27" s="346">
        <v>0</v>
      </c>
      <c r="K27" s="346">
        <v>12</v>
      </c>
      <c r="L27" s="346">
        <v>0</v>
      </c>
      <c r="M27" s="346">
        <v>0</v>
      </c>
      <c r="N27" s="346">
        <v>0</v>
      </c>
      <c r="O27" s="346">
        <v>0</v>
      </c>
      <c r="P27" s="346">
        <v>0</v>
      </c>
      <c r="Q27" s="346">
        <v>6</v>
      </c>
      <c r="R27" s="346">
        <v>0</v>
      </c>
      <c r="S27" s="346">
        <v>6</v>
      </c>
      <c r="T27" s="346">
        <v>6</v>
      </c>
      <c r="U27" s="346">
        <f t="shared" si="3"/>
        <v>48</v>
      </c>
      <c r="V27" s="348">
        <f t="shared" si="4"/>
        <v>2.6666666666666665</v>
      </c>
    </row>
    <row r="28" spans="1:27">
      <c r="A28" s="341" t="s">
        <v>44</v>
      </c>
      <c r="B28" s="341" t="s">
        <v>464</v>
      </c>
      <c r="C28" s="346">
        <v>0</v>
      </c>
      <c r="D28" s="346">
        <v>0</v>
      </c>
      <c r="E28" s="346">
        <v>0</v>
      </c>
      <c r="F28" s="346">
        <v>0</v>
      </c>
      <c r="G28" s="346">
        <v>12</v>
      </c>
      <c r="H28" s="346">
        <v>0</v>
      </c>
      <c r="I28" s="346">
        <v>0</v>
      </c>
      <c r="J28" s="346">
        <v>0</v>
      </c>
      <c r="K28" s="346">
        <v>6</v>
      </c>
      <c r="L28" s="346">
        <v>0</v>
      </c>
      <c r="M28" s="346">
        <v>0</v>
      </c>
      <c r="N28" s="346">
        <v>0</v>
      </c>
      <c r="O28" s="346">
        <v>6</v>
      </c>
      <c r="P28" s="346">
        <v>0</v>
      </c>
      <c r="Q28" s="346">
        <v>0</v>
      </c>
      <c r="R28" s="346">
        <v>0</v>
      </c>
      <c r="S28" s="346">
        <v>0</v>
      </c>
      <c r="T28" s="346">
        <v>0</v>
      </c>
      <c r="U28" s="346">
        <f t="shared" si="3"/>
        <v>24</v>
      </c>
      <c r="V28" s="348">
        <f t="shared" si="4"/>
        <v>1.3333333333333333</v>
      </c>
    </row>
    <row r="29" spans="1:27">
      <c r="A29" s="341" t="s">
        <v>45</v>
      </c>
      <c r="B29" s="341" t="s">
        <v>465</v>
      </c>
      <c r="C29" s="346">
        <v>0</v>
      </c>
      <c r="D29" s="346">
        <v>0</v>
      </c>
      <c r="E29" s="346">
        <v>6</v>
      </c>
      <c r="F29" s="346">
        <v>3</v>
      </c>
      <c r="G29" s="346">
        <v>0</v>
      </c>
      <c r="H29" s="346">
        <v>0</v>
      </c>
      <c r="I29" s="346">
        <v>0</v>
      </c>
      <c r="J29" s="346">
        <v>6</v>
      </c>
      <c r="K29" s="346">
        <v>0</v>
      </c>
      <c r="L29" s="346">
        <v>0</v>
      </c>
      <c r="M29" s="346">
        <v>0</v>
      </c>
      <c r="N29" s="346">
        <v>0</v>
      </c>
      <c r="O29" s="346">
        <v>0</v>
      </c>
      <c r="P29" s="346">
        <v>0</v>
      </c>
      <c r="Q29" s="346">
        <v>0</v>
      </c>
      <c r="R29" s="346">
        <v>0</v>
      </c>
      <c r="S29" s="346">
        <v>0</v>
      </c>
      <c r="T29" s="346">
        <v>12</v>
      </c>
      <c r="U29" s="346">
        <f t="shared" si="3"/>
        <v>27</v>
      </c>
      <c r="V29" s="348">
        <f t="shared" si="4"/>
        <v>1.5</v>
      </c>
    </row>
    <row r="30" spans="1:27">
      <c r="A30" s="340" t="s">
        <v>46</v>
      </c>
      <c r="B30" s="340" t="s">
        <v>466</v>
      </c>
      <c r="C30" s="346">
        <v>0</v>
      </c>
      <c r="D30" s="346">
        <v>0</v>
      </c>
      <c r="E30" s="346">
        <v>3</v>
      </c>
      <c r="F30" s="346">
        <v>3</v>
      </c>
      <c r="G30" s="346">
        <v>0</v>
      </c>
      <c r="H30" s="346">
        <v>0</v>
      </c>
      <c r="I30" s="346">
        <v>0</v>
      </c>
      <c r="J30" s="346">
        <v>3</v>
      </c>
      <c r="K30" s="346">
        <v>0</v>
      </c>
      <c r="L30" s="346">
        <v>6</v>
      </c>
      <c r="M30" s="346">
        <v>0</v>
      </c>
      <c r="N30" s="346">
        <v>0</v>
      </c>
      <c r="O30" s="346">
        <v>0</v>
      </c>
      <c r="P30" s="346">
        <v>0</v>
      </c>
      <c r="Q30" s="346">
        <v>0</v>
      </c>
      <c r="R30" s="346">
        <v>6</v>
      </c>
      <c r="S30" s="346">
        <v>0</v>
      </c>
      <c r="T30" s="346">
        <v>3</v>
      </c>
      <c r="U30" s="346">
        <f t="shared" si="3"/>
        <v>24</v>
      </c>
      <c r="V30" s="348">
        <f t="shared" si="4"/>
        <v>1.3333333333333333</v>
      </c>
    </row>
    <row r="31" spans="1:27">
      <c r="A31" s="341" t="s">
        <v>47</v>
      </c>
      <c r="B31" s="341" t="s">
        <v>467</v>
      </c>
      <c r="C31" s="346">
        <v>0</v>
      </c>
      <c r="D31" s="346">
        <v>0</v>
      </c>
      <c r="E31" s="346">
        <v>0</v>
      </c>
      <c r="F31" s="346">
        <v>0</v>
      </c>
      <c r="G31" s="346">
        <v>0</v>
      </c>
      <c r="H31" s="346">
        <v>0</v>
      </c>
      <c r="I31" s="346">
        <v>0</v>
      </c>
      <c r="J31" s="346">
        <v>0</v>
      </c>
      <c r="K31" s="346">
        <v>0</v>
      </c>
      <c r="L31" s="346">
        <v>0</v>
      </c>
      <c r="M31" s="346">
        <v>0</v>
      </c>
      <c r="N31" s="346">
        <v>3</v>
      </c>
      <c r="O31" s="346">
        <v>3</v>
      </c>
      <c r="P31" s="346">
        <v>0</v>
      </c>
      <c r="Q31" s="346">
        <v>0</v>
      </c>
      <c r="R31" s="346">
        <v>0</v>
      </c>
      <c r="S31" s="346">
        <v>0</v>
      </c>
      <c r="T31" s="346">
        <v>6</v>
      </c>
      <c r="U31" s="346">
        <f t="shared" si="3"/>
        <v>12</v>
      </c>
      <c r="V31" s="348">
        <f t="shared" si="4"/>
        <v>0.66666666666666663</v>
      </c>
    </row>
    <row r="32" spans="1:27">
      <c r="A32" s="341" t="s">
        <v>48</v>
      </c>
      <c r="B32" s="341" t="s">
        <v>468</v>
      </c>
      <c r="C32" s="346">
        <v>0</v>
      </c>
      <c r="D32" s="346">
        <v>0</v>
      </c>
      <c r="E32" s="346">
        <v>3</v>
      </c>
      <c r="F32" s="346">
        <v>0</v>
      </c>
      <c r="G32" s="346">
        <v>6</v>
      </c>
      <c r="H32" s="346">
        <v>0</v>
      </c>
      <c r="I32" s="346">
        <v>0</v>
      </c>
      <c r="J32" s="346">
        <v>3</v>
      </c>
      <c r="K32" s="346">
        <v>3</v>
      </c>
      <c r="L32" s="346">
        <v>0</v>
      </c>
      <c r="M32" s="346">
        <v>0</v>
      </c>
      <c r="N32" s="346">
        <v>0</v>
      </c>
      <c r="O32" s="346">
        <v>3</v>
      </c>
      <c r="P32" s="346">
        <v>3</v>
      </c>
      <c r="Q32" s="346">
        <v>0</v>
      </c>
      <c r="R32" s="346">
        <v>0</v>
      </c>
      <c r="S32" s="346">
        <v>0</v>
      </c>
      <c r="T32" s="346">
        <v>0</v>
      </c>
      <c r="U32" s="346">
        <f t="shared" si="3"/>
        <v>21</v>
      </c>
      <c r="V32" s="348">
        <f t="shared" si="4"/>
        <v>1.1666666666666667</v>
      </c>
    </row>
    <row r="33" spans="1:22">
      <c r="A33" s="341" t="s">
        <v>49</v>
      </c>
      <c r="B33" s="341" t="s">
        <v>469</v>
      </c>
      <c r="C33" s="346">
        <v>0</v>
      </c>
      <c r="D33" s="346">
        <v>0</v>
      </c>
      <c r="E33" s="346">
        <v>0</v>
      </c>
      <c r="F33" s="346">
        <v>3</v>
      </c>
      <c r="G33" s="346">
        <v>0</v>
      </c>
      <c r="H33" s="346">
        <v>0</v>
      </c>
      <c r="I33" s="346">
        <v>0</v>
      </c>
      <c r="J33" s="346">
        <v>0</v>
      </c>
      <c r="K33" s="346">
        <v>0</v>
      </c>
      <c r="L33" s="346">
        <v>0</v>
      </c>
      <c r="M33" s="346">
        <v>0</v>
      </c>
      <c r="N33" s="346">
        <v>0</v>
      </c>
      <c r="O33" s="346">
        <v>0</v>
      </c>
      <c r="P33" s="346">
        <v>0</v>
      </c>
      <c r="Q33" s="346">
        <v>0</v>
      </c>
      <c r="R33" s="346">
        <v>0</v>
      </c>
      <c r="S33" s="346">
        <v>3</v>
      </c>
      <c r="T33" s="346">
        <v>0</v>
      </c>
      <c r="U33" s="346">
        <f t="shared" si="3"/>
        <v>6</v>
      </c>
      <c r="V33" s="348">
        <f t="shared" si="4"/>
        <v>0.33333333333333331</v>
      </c>
    </row>
    <row r="34" spans="1:22">
      <c r="A34" s="341" t="s">
        <v>50</v>
      </c>
      <c r="B34" s="341" t="s">
        <v>470</v>
      </c>
      <c r="C34" s="346">
        <v>0</v>
      </c>
      <c r="D34" s="346">
        <v>0</v>
      </c>
      <c r="E34" s="346">
        <v>0</v>
      </c>
      <c r="F34" s="346">
        <v>6</v>
      </c>
      <c r="G34" s="346">
        <v>0</v>
      </c>
      <c r="H34" s="346">
        <v>0</v>
      </c>
      <c r="I34" s="346">
        <v>0</v>
      </c>
      <c r="J34" s="346">
        <v>0</v>
      </c>
      <c r="K34" s="346">
        <v>0</v>
      </c>
      <c r="L34" s="346">
        <v>12</v>
      </c>
      <c r="M34" s="346">
        <v>6</v>
      </c>
      <c r="N34" s="346">
        <v>6</v>
      </c>
      <c r="O34" s="346">
        <v>15</v>
      </c>
      <c r="P34" s="346">
        <v>0</v>
      </c>
      <c r="Q34" s="346">
        <v>0</v>
      </c>
      <c r="R34" s="346">
        <v>0</v>
      </c>
      <c r="S34" s="346">
        <v>0</v>
      </c>
      <c r="T34" s="346">
        <v>0</v>
      </c>
      <c r="U34" s="346">
        <f t="shared" si="3"/>
        <v>45</v>
      </c>
      <c r="V34" s="348">
        <f t="shared" si="4"/>
        <v>2.5</v>
      </c>
    </row>
    <row r="35" spans="1:22">
      <c r="A35" s="341" t="s">
        <v>51</v>
      </c>
      <c r="B35" s="341" t="s">
        <v>471</v>
      </c>
      <c r="C35" s="346">
        <v>1</v>
      </c>
      <c r="D35" s="346">
        <v>1</v>
      </c>
      <c r="E35" s="346">
        <v>12</v>
      </c>
      <c r="F35" s="346">
        <v>8</v>
      </c>
      <c r="G35" s="346">
        <v>0</v>
      </c>
      <c r="H35" s="346">
        <v>0</v>
      </c>
      <c r="I35" s="346">
        <v>0</v>
      </c>
      <c r="J35" s="346">
        <v>8</v>
      </c>
      <c r="K35" s="346">
        <v>3</v>
      </c>
      <c r="L35" s="346">
        <v>0</v>
      </c>
      <c r="M35" s="346">
        <v>4</v>
      </c>
      <c r="N35" s="346">
        <v>6</v>
      </c>
      <c r="O35" s="346">
        <v>0</v>
      </c>
      <c r="P35" s="346">
        <v>7</v>
      </c>
      <c r="Q35" s="346">
        <v>15</v>
      </c>
      <c r="R35" s="346">
        <v>10</v>
      </c>
      <c r="S35" s="346">
        <v>16</v>
      </c>
      <c r="T35" s="346">
        <v>1</v>
      </c>
      <c r="U35" s="346">
        <f t="shared" si="3"/>
        <v>92</v>
      </c>
      <c r="V35" s="348">
        <f t="shared" si="4"/>
        <v>5.1111111111111107</v>
      </c>
    </row>
    <row r="36" spans="1:22">
      <c r="A36" s="341" t="s">
        <v>52</v>
      </c>
      <c r="B36" s="418" t="s">
        <v>855</v>
      </c>
      <c r="C36" s="346">
        <v>5</v>
      </c>
      <c r="D36" s="346">
        <v>10</v>
      </c>
      <c r="E36" s="346">
        <v>6</v>
      </c>
      <c r="F36" s="346">
        <v>0</v>
      </c>
      <c r="G36" s="346">
        <v>0</v>
      </c>
      <c r="H36" s="346">
        <v>0</v>
      </c>
      <c r="I36" s="346">
        <v>9</v>
      </c>
      <c r="J36" s="346">
        <v>9</v>
      </c>
      <c r="K36" s="346">
        <v>1</v>
      </c>
      <c r="L36" s="346">
        <v>7</v>
      </c>
      <c r="M36" s="346">
        <v>7</v>
      </c>
      <c r="N36" s="346">
        <v>8</v>
      </c>
      <c r="O36" s="346">
        <v>16</v>
      </c>
      <c r="P36" s="346">
        <v>10</v>
      </c>
      <c r="Q36" s="346">
        <v>8</v>
      </c>
      <c r="R36" s="346">
        <v>5</v>
      </c>
      <c r="S36" s="346">
        <v>11</v>
      </c>
      <c r="T36" s="346">
        <v>8</v>
      </c>
      <c r="U36" s="346">
        <f t="shared" si="3"/>
        <v>120</v>
      </c>
      <c r="V36" s="348">
        <f t="shared" si="4"/>
        <v>6.666666666666667</v>
      </c>
    </row>
    <row r="37" spans="1:22">
      <c r="A37" s="341" t="s">
        <v>149</v>
      </c>
      <c r="B37" s="341" t="s">
        <v>707</v>
      </c>
      <c r="C37" s="346">
        <v>0</v>
      </c>
      <c r="D37" s="346">
        <v>6</v>
      </c>
      <c r="E37" s="346">
        <v>2</v>
      </c>
      <c r="F37" s="346">
        <v>0</v>
      </c>
      <c r="G37" s="346">
        <v>0</v>
      </c>
      <c r="H37" s="346">
        <v>0</v>
      </c>
      <c r="I37" s="346">
        <v>0</v>
      </c>
      <c r="J37" s="346">
        <v>0</v>
      </c>
      <c r="K37" s="346">
        <v>0</v>
      </c>
      <c r="L37" s="346">
        <v>0</v>
      </c>
      <c r="M37" s="346">
        <v>0</v>
      </c>
      <c r="N37" s="346">
        <v>2</v>
      </c>
      <c r="O37" s="346">
        <v>0</v>
      </c>
      <c r="P37" s="346">
        <v>0</v>
      </c>
      <c r="Q37" s="346">
        <v>0</v>
      </c>
      <c r="R37" s="346">
        <v>0</v>
      </c>
      <c r="S37" s="346">
        <v>0</v>
      </c>
      <c r="T37" s="346">
        <v>24</v>
      </c>
      <c r="U37" s="346">
        <f t="shared" si="3"/>
        <v>34</v>
      </c>
      <c r="V37" s="348">
        <f t="shared" si="4"/>
        <v>1.8888888888888888</v>
      </c>
    </row>
    <row r="38" spans="1:22">
      <c r="A38" s="341" t="s">
        <v>150</v>
      </c>
      <c r="B38" s="341" t="s">
        <v>708</v>
      </c>
      <c r="C38" s="346">
        <v>0</v>
      </c>
      <c r="D38" s="346">
        <v>0</v>
      </c>
      <c r="E38" s="346">
        <v>0</v>
      </c>
      <c r="F38" s="346">
        <v>0</v>
      </c>
      <c r="G38" s="346">
        <v>2</v>
      </c>
      <c r="H38" s="346">
        <v>0</v>
      </c>
      <c r="I38" s="346">
        <v>12</v>
      </c>
      <c r="J38" s="346">
        <v>0</v>
      </c>
      <c r="K38" s="346">
        <v>0</v>
      </c>
      <c r="L38" s="346">
        <v>0</v>
      </c>
      <c r="M38" s="346">
        <v>0</v>
      </c>
      <c r="N38" s="346">
        <v>0</v>
      </c>
      <c r="O38" s="346">
        <v>0</v>
      </c>
      <c r="P38" s="346">
        <v>0</v>
      </c>
      <c r="Q38" s="346">
        <v>0</v>
      </c>
      <c r="R38" s="346">
        <v>0</v>
      </c>
      <c r="S38" s="346">
        <v>24</v>
      </c>
      <c r="T38" s="346">
        <v>0</v>
      </c>
      <c r="U38" s="346">
        <f t="shared" si="3"/>
        <v>38</v>
      </c>
      <c r="V38" s="348">
        <f t="shared" si="4"/>
        <v>2.1111111111111112</v>
      </c>
    </row>
    <row r="39" spans="1:22">
      <c r="A39" s="112"/>
      <c r="B39" s="119" t="s">
        <v>28</v>
      </c>
      <c r="C39" s="355">
        <f t="shared" ref="C39:T39" si="5">SUM(C23:C38)</f>
        <v>24</v>
      </c>
      <c r="D39" s="355">
        <f t="shared" si="5"/>
        <v>50</v>
      </c>
      <c r="E39" s="355">
        <f t="shared" si="5"/>
        <v>59</v>
      </c>
      <c r="F39" s="355">
        <f t="shared" si="5"/>
        <v>38</v>
      </c>
      <c r="G39" s="355">
        <f t="shared" si="5"/>
        <v>29</v>
      </c>
      <c r="H39" s="355">
        <f t="shared" si="5"/>
        <v>9</v>
      </c>
      <c r="I39" s="355">
        <f t="shared" si="5"/>
        <v>27</v>
      </c>
      <c r="J39" s="355">
        <f t="shared" si="5"/>
        <v>53</v>
      </c>
      <c r="K39" s="355">
        <f t="shared" si="5"/>
        <v>28</v>
      </c>
      <c r="L39" s="355">
        <f t="shared" si="5"/>
        <v>31</v>
      </c>
      <c r="M39" s="355">
        <f t="shared" si="5"/>
        <v>35</v>
      </c>
      <c r="N39" s="355">
        <f t="shared" si="5"/>
        <v>32</v>
      </c>
      <c r="O39" s="355">
        <f t="shared" si="5"/>
        <v>43</v>
      </c>
      <c r="P39" s="355">
        <f t="shared" si="5"/>
        <v>20</v>
      </c>
      <c r="Q39" s="355">
        <f t="shared" si="5"/>
        <v>29</v>
      </c>
      <c r="R39" s="355">
        <f t="shared" si="5"/>
        <v>39</v>
      </c>
      <c r="S39" s="355">
        <f>SUM(S23:S38)</f>
        <v>66</v>
      </c>
      <c r="T39" s="355">
        <f t="shared" si="5"/>
        <v>60</v>
      </c>
      <c r="U39" s="355">
        <f>SUM(C39:T39)</f>
        <v>672</v>
      </c>
      <c r="V39" s="356">
        <f>SUM(AVERAGE(C39:T39))</f>
        <v>37.333333333333336</v>
      </c>
    </row>
    <row r="40" spans="1:22">
      <c r="A40" s="109"/>
      <c r="B40" s="109"/>
      <c r="C40" s="346" t="s">
        <v>0</v>
      </c>
      <c r="D40" s="346" t="s">
        <v>1</v>
      </c>
      <c r="E40" s="346" t="s">
        <v>2</v>
      </c>
      <c r="F40" s="346" t="s">
        <v>3</v>
      </c>
      <c r="G40" s="346" t="s">
        <v>4</v>
      </c>
      <c r="H40" s="346" t="s">
        <v>5</v>
      </c>
      <c r="I40" s="346" t="s">
        <v>6</v>
      </c>
      <c r="J40" s="346" t="s">
        <v>7</v>
      </c>
      <c r="K40" s="346" t="s">
        <v>8</v>
      </c>
      <c r="L40" s="346" t="s">
        <v>9</v>
      </c>
      <c r="M40" s="346" t="s">
        <v>10</v>
      </c>
      <c r="N40" s="346" t="s">
        <v>11</v>
      </c>
      <c r="O40" s="346" t="s">
        <v>12</v>
      </c>
      <c r="P40" s="346" t="s">
        <v>13</v>
      </c>
      <c r="Q40" s="346" t="s">
        <v>14</v>
      </c>
      <c r="R40" s="346" t="s">
        <v>15</v>
      </c>
      <c r="S40" s="346" t="s">
        <v>16</v>
      </c>
      <c r="T40" s="346" t="s">
        <v>217</v>
      </c>
      <c r="U40" s="346" t="s">
        <v>37</v>
      </c>
      <c r="V40" s="348" t="s">
        <v>38</v>
      </c>
    </row>
    <row r="41" spans="1:22">
      <c r="A41" s="127"/>
      <c r="B41" s="128" t="s">
        <v>53</v>
      </c>
      <c r="C41" s="359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8"/>
    </row>
    <row r="42" spans="1:22">
      <c r="A42" s="340" t="s">
        <v>39</v>
      </c>
      <c r="B42" s="340" t="s">
        <v>402</v>
      </c>
      <c r="C42" s="346">
        <v>7</v>
      </c>
      <c r="D42" s="346">
        <v>12</v>
      </c>
      <c r="E42" s="346">
        <v>0</v>
      </c>
      <c r="F42" s="346">
        <v>12</v>
      </c>
      <c r="G42" s="346">
        <v>3</v>
      </c>
      <c r="H42" s="346">
        <v>0</v>
      </c>
      <c r="I42" s="346">
        <v>4</v>
      </c>
      <c r="J42" s="346">
        <v>9</v>
      </c>
      <c r="K42" s="346">
        <v>6</v>
      </c>
      <c r="L42" s="346">
        <v>0</v>
      </c>
      <c r="M42" s="346">
        <v>0</v>
      </c>
      <c r="N42" s="346">
        <v>12</v>
      </c>
      <c r="O42" s="346">
        <v>0</v>
      </c>
      <c r="P42" s="346">
        <v>0</v>
      </c>
      <c r="Q42" s="346">
        <v>0</v>
      </c>
      <c r="R42" s="346">
        <v>0</v>
      </c>
      <c r="S42" s="346">
        <v>0</v>
      </c>
      <c r="T42" s="346">
        <v>0</v>
      </c>
      <c r="U42" s="346">
        <f t="shared" ref="U42:U57" si="6">SUM(C42:T42)</f>
        <v>65</v>
      </c>
      <c r="V42" s="348">
        <f t="shared" ref="V42:V57" si="7">U42/18</f>
        <v>3.6111111111111112</v>
      </c>
    </row>
    <row r="43" spans="1:22">
      <c r="A43" s="341" t="s">
        <v>40</v>
      </c>
      <c r="B43" s="341" t="s">
        <v>403</v>
      </c>
      <c r="C43" s="346">
        <v>3</v>
      </c>
      <c r="D43" s="346">
        <v>6</v>
      </c>
      <c r="E43" s="346">
        <v>10</v>
      </c>
      <c r="F43" s="346">
        <v>6</v>
      </c>
      <c r="G43" s="346">
        <v>0</v>
      </c>
      <c r="H43" s="346">
        <v>15</v>
      </c>
      <c r="I43" s="346">
        <v>6</v>
      </c>
      <c r="J43" s="346">
        <v>3</v>
      </c>
      <c r="K43" s="346">
        <v>3</v>
      </c>
      <c r="L43" s="346">
        <v>6</v>
      </c>
      <c r="M43" s="346">
        <v>0</v>
      </c>
      <c r="N43" s="346">
        <v>9</v>
      </c>
      <c r="O43" s="346">
        <v>4</v>
      </c>
      <c r="P43" s="346">
        <v>15</v>
      </c>
      <c r="Q43" s="346">
        <v>15</v>
      </c>
      <c r="R43" s="346">
        <v>6</v>
      </c>
      <c r="S43" s="346">
        <v>0</v>
      </c>
      <c r="T43" s="346">
        <v>3</v>
      </c>
      <c r="U43" s="346">
        <f t="shared" si="6"/>
        <v>110</v>
      </c>
      <c r="V43" s="348">
        <f t="shared" si="7"/>
        <v>6.1111111111111107</v>
      </c>
    </row>
    <row r="44" spans="1:22">
      <c r="A44" s="341" t="s">
        <v>41</v>
      </c>
      <c r="B44" s="341" t="s">
        <v>404</v>
      </c>
      <c r="C44" s="346">
        <v>3</v>
      </c>
      <c r="D44" s="346">
        <v>15</v>
      </c>
      <c r="E44" s="346">
        <v>0</v>
      </c>
      <c r="F44" s="346">
        <v>0</v>
      </c>
      <c r="G44" s="346">
        <v>0</v>
      </c>
      <c r="H44" s="346">
        <v>0</v>
      </c>
      <c r="I44" s="346">
        <v>0</v>
      </c>
      <c r="J44" s="346">
        <v>0</v>
      </c>
      <c r="K44" s="346">
        <v>0</v>
      </c>
      <c r="L44" s="346">
        <v>0</v>
      </c>
      <c r="M44" s="346">
        <v>0</v>
      </c>
      <c r="N44" s="346">
        <v>0</v>
      </c>
      <c r="O44" s="346">
        <v>0</v>
      </c>
      <c r="P44" s="346">
        <v>0</v>
      </c>
      <c r="Q44" s="346">
        <v>0</v>
      </c>
      <c r="R44" s="346">
        <v>0</v>
      </c>
      <c r="S44" s="346">
        <v>0</v>
      </c>
      <c r="T44" s="346">
        <v>0</v>
      </c>
      <c r="U44" s="346">
        <f t="shared" si="6"/>
        <v>18</v>
      </c>
      <c r="V44" s="348">
        <f t="shared" si="7"/>
        <v>1</v>
      </c>
    </row>
    <row r="45" spans="1:22">
      <c r="A45" s="341" t="s">
        <v>42</v>
      </c>
      <c r="B45" s="341" t="s">
        <v>405</v>
      </c>
      <c r="C45" s="346">
        <v>3</v>
      </c>
      <c r="D45" s="346">
        <v>6</v>
      </c>
      <c r="E45" s="346">
        <v>0</v>
      </c>
      <c r="F45" s="346">
        <v>0</v>
      </c>
      <c r="G45" s="346">
        <v>0</v>
      </c>
      <c r="H45" s="346">
        <v>3</v>
      </c>
      <c r="I45" s="346">
        <v>0</v>
      </c>
      <c r="J45" s="346">
        <v>0</v>
      </c>
      <c r="K45" s="346">
        <v>0</v>
      </c>
      <c r="L45" s="346">
        <v>0</v>
      </c>
      <c r="M45" s="346">
        <v>12</v>
      </c>
      <c r="N45" s="346">
        <v>6</v>
      </c>
      <c r="O45" s="346">
        <v>0</v>
      </c>
      <c r="P45" s="346">
        <v>6</v>
      </c>
      <c r="Q45" s="346">
        <v>6</v>
      </c>
      <c r="R45" s="346">
        <v>0</v>
      </c>
      <c r="S45" s="346">
        <v>3</v>
      </c>
      <c r="T45" s="346">
        <v>6</v>
      </c>
      <c r="U45" s="346">
        <f t="shared" si="6"/>
        <v>51</v>
      </c>
      <c r="V45" s="348">
        <f t="shared" si="7"/>
        <v>2.8333333333333335</v>
      </c>
    </row>
    <row r="46" spans="1:22">
      <c r="A46" s="341" t="s">
        <v>43</v>
      </c>
      <c r="B46" s="418" t="s">
        <v>816</v>
      </c>
      <c r="C46" s="346">
        <v>0</v>
      </c>
      <c r="D46" s="346">
        <v>0</v>
      </c>
      <c r="E46" s="346">
        <v>0</v>
      </c>
      <c r="F46" s="346">
        <v>0</v>
      </c>
      <c r="G46" s="346">
        <v>0</v>
      </c>
      <c r="H46" s="346">
        <v>0</v>
      </c>
      <c r="I46" s="346">
        <v>6</v>
      </c>
      <c r="J46" s="346">
        <v>6</v>
      </c>
      <c r="K46" s="346">
        <v>0</v>
      </c>
      <c r="L46" s="346">
        <v>0</v>
      </c>
      <c r="M46" s="346">
        <v>6</v>
      </c>
      <c r="N46" s="346">
        <v>0</v>
      </c>
      <c r="O46" s="346">
        <v>0</v>
      </c>
      <c r="P46" s="346">
        <v>0</v>
      </c>
      <c r="Q46" s="346">
        <v>6</v>
      </c>
      <c r="R46" s="346">
        <v>2</v>
      </c>
      <c r="S46" s="346">
        <v>0</v>
      </c>
      <c r="T46" s="346">
        <v>6</v>
      </c>
      <c r="U46" s="346">
        <f t="shared" si="6"/>
        <v>32</v>
      </c>
      <c r="V46" s="348">
        <f t="shared" si="7"/>
        <v>1.7777777777777777</v>
      </c>
    </row>
    <row r="47" spans="1:22">
      <c r="A47" s="341" t="s">
        <v>44</v>
      </c>
      <c r="B47" s="341" t="s">
        <v>407</v>
      </c>
      <c r="C47" s="346">
        <v>0</v>
      </c>
      <c r="D47" s="346">
        <v>0</v>
      </c>
      <c r="E47" s="346">
        <v>0</v>
      </c>
      <c r="F47" s="346">
        <v>0</v>
      </c>
      <c r="G47" s="346">
        <v>0</v>
      </c>
      <c r="H47" s="346">
        <v>0</v>
      </c>
      <c r="I47" s="346">
        <v>6</v>
      </c>
      <c r="J47" s="346">
        <v>3</v>
      </c>
      <c r="K47" s="346">
        <v>0</v>
      </c>
      <c r="L47" s="346">
        <v>0</v>
      </c>
      <c r="M47" s="346">
        <v>0</v>
      </c>
      <c r="N47" s="346">
        <v>0</v>
      </c>
      <c r="O47" s="346">
        <v>0</v>
      </c>
      <c r="P47" s="346">
        <v>0</v>
      </c>
      <c r="Q47" s="346">
        <v>8</v>
      </c>
      <c r="R47" s="346">
        <v>0</v>
      </c>
      <c r="S47" s="346">
        <v>6</v>
      </c>
      <c r="T47" s="346">
        <v>0</v>
      </c>
      <c r="U47" s="346">
        <f t="shared" si="6"/>
        <v>23</v>
      </c>
      <c r="V47" s="348">
        <f t="shared" si="7"/>
        <v>1.2777777777777777</v>
      </c>
    </row>
    <row r="48" spans="1:22">
      <c r="A48" s="341" t="s">
        <v>45</v>
      </c>
      <c r="B48" s="341" t="s">
        <v>408</v>
      </c>
      <c r="C48" s="346">
        <v>0</v>
      </c>
      <c r="D48" s="346">
        <v>0</v>
      </c>
      <c r="E48" s="346">
        <v>0</v>
      </c>
      <c r="F48" s="346">
        <v>0</v>
      </c>
      <c r="G48" s="346">
        <v>0</v>
      </c>
      <c r="H48" s="346">
        <v>0</v>
      </c>
      <c r="I48" s="346">
        <v>0</v>
      </c>
      <c r="J48" s="346">
        <v>0</v>
      </c>
      <c r="K48" s="346">
        <v>0</v>
      </c>
      <c r="L48" s="346">
        <v>0</v>
      </c>
      <c r="M48" s="346">
        <v>0</v>
      </c>
      <c r="N48" s="346">
        <v>0</v>
      </c>
      <c r="O48" s="346">
        <v>0</v>
      </c>
      <c r="P48" s="346">
        <v>0</v>
      </c>
      <c r="Q48" s="346">
        <v>0</v>
      </c>
      <c r="R48" s="346">
        <v>0</v>
      </c>
      <c r="S48" s="346">
        <v>0</v>
      </c>
      <c r="T48" s="346">
        <v>0</v>
      </c>
      <c r="U48" s="346">
        <f t="shared" si="6"/>
        <v>0</v>
      </c>
      <c r="V48" s="348">
        <f t="shared" si="7"/>
        <v>0</v>
      </c>
    </row>
    <row r="49" spans="1:22">
      <c r="A49" s="340" t="s">
        <v>46</v>
      </c>
      <c r="B49" s="340" t="s">
        <v>409</v>
      </c>
      <c r="C49" s="346">
        <v>0</v>
      </c>
      <c r="D49" s="346">
        <v>0</v>
      </c>
      <c r="E49" s="346">
        <v>0</v>
      </c>
      <c r="F49" s="346">
        <v>0</v>
      </c>
      <c r="G49" s="346">
        <v>0</v>
      </c>
      <c r="H49" s="346">
        <v>3</v>
      </c>
      <c r="I49" s="346">
        <v>3</v>
      </c>
      <c r="J49" s="346">
        <v>0</v>
      </c>
      <c r="K49" s="346">
        <v>0</v>
      </c>
      <c r="L49" s="346">
        <v>0</v>
      </c>
      <c r="M49" s="346">
        <v>0</v>
      </c>
      <c r="N49" s="346">
        <v>0</v>
      </c>
      <c r="O49" s="346">
        <v>0</v>
      </c>
      <c r="P49" s="346">
        <v>3</v>
      </c>
      <c r="Q49" s="346">
        <v>0</v>
      </c>
      <c r="R49" s="346">
        <v>0</v>
      </c>
      <c r="S49" s="346">
        <v>0</v>
      </c>
      <c r="T49" s="346">
        <v>0</v>
      </c>
      <c r="U49" s="346">
        <f t="shared" si="6"/>
        <v>9</v>
      </c>
      <c r="V49" s="348">
        <f t="shared" si="7"/>
        <v>0.5</v>
      </c>
    </row>
    <row r="50" spans="1:22">
      <c r="A50" s="341" t="s">
        <v>47</v>
      </c>
      <c r="B50" s="341" t="s">
        <v>410</v>
      </c>
      <c r="C50" s="346">
        <v>0</v>
      </c>
      <c r="D50" s="346">
        <v>3</v>
      </c>
      <c r="E50" s="346">
        <v>0</v>
      </c>
      <c r="F50" s="346">
        <v>0</v>
      </c>
      <c r="G50" s="346">
        <v>0</v>
      </c>
      <c r="H50" s="346">
        <v>3</v>
      </c>
      <c r="I50" s="346">
        <v>0</v>
      </c>
      <c r="J50" s="346">
        <v>0</v>
      </c>
      <c r="K50" s="346">
        <v>0</v>
      </c>
      <c r="L50" s="346">
        <v>0</v>
      </c>
      <c r="M50" s="346">
        <v>3</v>
      </c>
      <c r="N50" s="346">
        <v>0</v>
      </c>
      <c r="O50" s="346">
        <v>0</v>
      </c>
      <c r="P50" s="346">
        <v>0</v>
      </c>
      <c r="Q50" s="346">
        <v>0</v>
      </c>
      <c r="R50" s="346">
        <v>0</v>
      </c>
      <c r="S50" s="346">
        <v>0</v>
      </c>
      <c r="T50" s="346">
        <v>0</v>
      </c>
      <c r="U50" s="346">
        <f t="shared" si="6"/>
        <v>9</v>
      </c>
      <c r="V50" s="348">
        <f t="shared" si="7"/>
        <v>0.5</v>
      </c>
    </row>
    <row r="51" spans="1:22">
      <c r="A51" s="341" t="s">
        <v>48</v>
      </c>
      <c r="B51" s="341" t="s">
        <v>411</v>
      </c>
      <c r="C51" s="346">
        <v>6</v>
      </c>
      <c r="D51" s="346">
        <v>6</v>
      </c>
      <c r="E51" s="346">
        <v>0</v>
      </c>
      <c r="F51" s="346">
        <v>0</v>
      </c>
      <c r="G51" s="346">
        <v>0</v>
      </c>
      <c r="H51" s="346">
        <v>0</v>
      </c>
      <c r="I51" s="346">
        <v>0</v>
      </c>
      <c r="J51" s="346">
        <v>0</v>
      </c>
      <c r="K51" s="346">
        <v>0</v>
      </c>
      <c r="L51" s="346">
        <v>0</v>
      </c>
      <c r="M51" s="346">
        <v>0</v>
      </c>
      <c r="N51" s="346">
        <v>0</v>
      </c>
      <c r="O51" s="346">
        <v>0</v>
      </c>
      <c r="P51" s="346">
        <v>0</v>
      </c>
      <c r="Q51" s="346">
        <v>0</v>
      </c>
      <c r="R51" s="346">
        <v>0</v>
      </c>
      <c r="S51" s="346">
        <v>0</v>
      </c>
      <c r="T51" s="346">
        <v>0</v>
      </c>
      <c r="U51" s="346">
        <f t="shared" si="6"/>
        <v>12</v>
      </c>
      <c r="V51" s="348">
        <f t="shared" si="7"/>
        <v>0.66666666666666663</v>
      </c>
    </row>
    <row r="52" spans="1:22">
      <c r="A52" s="341" t="s">
        <v>49</v>
      </c>
      <c r="B52" s="341" t="s">
        <v>412</v>
      </c>
      <c r="C52" s="346">
        <v>6</v>
      </c>
      <c r="D52" s="346">
        <v>3</v>
      </c>
      <c r="E52" s="346">
        <v>0</v>
      </c>
      <c r="F52" s="346">
        <v>0</v>
      </c>
      <c r="G52" s="346">
        <v>0</v>
      </c>
      <c r="H52" s="346">
        <v>0</v>
      </c>
      <c r="I52" s="346">
        <v>0</v>
      </c>
      <c r="J52" s="346">
        <v>0</v>
      </c>
      <c r="K52" s="346">
        <v>0</v>
      </c>
      <c r="L52" s="346">
        <v>0</v>
      </c>
      <c r="M52" s="346">
        <v>0</v>
      </c>
      <c r="N52" s="346">
        <v>0</v>
      </c>
      <c r="O52" s="346">
        <v>0</v>
      </c>
      <c r="P52" s="346">
        <v>0</v>
      </c>
      <c r="Q52" s="346">
        <v>0</v>
      </c>
      <c r="R52" s="346">
        <v>0</v>
      </c>
      <c r="S52" s="346">
        <v>0</v>
      </c>
      <c r="T52" s="346">
        <v>0</v>
      </c>
      <c r="U52" s="346">
        <f t="shared" si="6"/>
        <v>9</v>
      </c>
      <c r="V52" s="348">
        <f t="shared" si="7"/>
        <v>0.5</v>
      </c>
    </row>
    <row r="53" spans="1:22">
      <c r="A53" s="341" t="s">
        <v>50</v>
      </c>
      <c r="B53" s="341" t="s">
        <v>966</v>
      </c>
      <c r="C53" s="346">
        <v>0</v>
      </c>
      <c r="D53" s="346">
        <v>0</v>
      </c>
      <c r="E53" s="346">
        <v>0</v>
      </c>
      <c r="F53" s="346">
        <v>0</v>
      </c>
      <c r="G53" s="346">
        <v>0</v>
      </c>
      <c r="H53" s="346">
        <v>0</v>
      </c>
      <c r="I53" s="346">
        <v>0</v>
      </c>
      <c r="J53" s="346">
        <v>0</v>
      </c>
      <c r="K53" s="346">
        <v>0</v>
      </c>
      <c r="L53" s="346">
        <v>3</v>
      </c>
      <c r="M53" s="346">
        <v>0</v>
      </c>
      <c r="N53" s="346">
        <v>0</v>
      </c>
      <c r="O53" s="346">
        <v>0</v>
      </c>
      <c r="P53" s="346">
        <v>0</v>
      </c>
      <c r="Q53" s="346">
        <v>0</v>
      </c>
      <c r="R53" s="346">
        <v>3</v>
      </c>
      <c r="S53" s="346">
        <v>0</v>
      </c>
      <c r="T53" s="346">
        <v>6</v>
      </c>
      <c r="U53" s="346">
        <f t="shared" si="6"/>
        <v>12</v>
      </c>
      <c r="V53" s="348">
        <f t="shared" si="7"/>
        <v>0.66666666666666663</v>
      </c>
    </row>
    <row r="54" spans="1:22">
      <c r="A54" s="341" t="s">
        <v>51</v>
      </c>
      <c r="B54" s="418" t="s">
        <v>737</v>
      </c>
      <c r="C54" s="346">
        <v>8</v>
      </c>
      <c r="D54" s="346">
        <v>0</v>
      </c>
      <c r="E54" s="346">
        <v>0</v>
      </c>
      <c r="F54" s="346">
        <v>5</v>
      </c>
      <c r="G54" s="346">
        <v>18</v>
      </c>
      <c r="H54" s="346">
        <v>8</v>
      </c>
      <c r="I54" s="346">
        <v>9</v>
      </c>
      <c r="J54" s="346">
        <v>10</v>
      </c>
      <c r="K54" s="346">
        <v>3</v>
      </c>
      <c r="L54" s="346">
        <v>7</v>
      </c>
      <c r="M54" s="346">
        <v>13</v>
      </c>
      <c r="N54" s="346">
        <v>8</v>
      </c>
      <c r="O54" s="346">
        <v>10</v>
      </c>
      <c r="P54" s="346">
        <v>0</v>
      </c>
      <c r="Q54" s="346">
        <v>21</v>
      </c>
      <c r="R54" s="346">
        <v>3</v>
      </c>
      <c r="S54" s="346">
        <v>4</v>
      </c>
      <c r="T54" s="346">
        <v>10</v>
      </c>
      <c r="U54" s="346">
        <f t="shared" si="6"/>
        <v>137</v>
      </c>
      <c r="V54" s="348">
        <f t="shared" si="7"/>
        <v>7.6111111111111107</v>
      </c>
    </row>
    <row r="55" spans="1:22">
      <c r="A55" s="341" t="s">
        <v>52</v>
      </c>
      <c r="B55" s="418" t="s">
        <v>614</v>
      </c>
      <c r="C55" s="346">
        <v>6</v>
      </c>
      <c r="D55" s="346">
        <v>10</v>
      </c>
      <c r="E55" s="346">
        <v>10</v>
      </c>
      <c r="F55" s="346">
        <v>7</v>
      </c>
      <c r="G55" s="346">
        <v>9</v>
      </c>
      <c r="H55" s="346">
        <v>4</v>
      </c>
      <c r="I55" s="346">
        <v>3</v>
      </c>
      <c r="J55" s="346">
        <v>8</v>
      </c>
      <c r="K55" s="346">
        <v>3</v>
      </c>
      <c r="L55" s="346">
        <v>13</v>
      </c>
      <c r="M55" s="346">
        <v>3</v>
      </c>
      <c r="N55" s="346">
        <v>11</v>
      </c>
      <c r="O55" s="346">
        <v>0</v>
      </c>
      <c r="P55" s="346">
        <v>12</v>
      </c>
      <c r="Q55" s="346">
        <v>7</v>
      </c>
      <c r="R55" s="346">
        <v>13</v>
      </c>
      <c r="S55" s="346">
        <v>6</v>
      </c>
      <c r="T55" s="346">
        <v>4</v>
      </c>
      <c r="U55" s="346">
        <f t="shared" si="6"/>
        <v>129</v>
      </c>
      <c r="V55" s="348">
        <f t="shared" si="7"/>
        <v>7.166666666666667</v>
      </c>
    </row>
    <row r="56" spans="1:22">
      <c r="A56" s="341" t="s">
        <v>149</v>
      </c>
      <c r="B56" s="341" t="s">
        <v>709</v>
      </c>
      <c r="C56" s="346">
        <v>0</v>
      </c>
      <c r="D56" s="346">
        <v>0</v>
      </c>
      <c r="E56" s="346">
        <v>0</v>
      </c>
      <c r="F56" s="346">
        <v>0</v>
      </c>
      <c r="G56" s="346">
        <v>6</v>
      </c>
      <c r="H56" s="346">
        <v>0</v>
      </c>
      <c r="I56" s="346">
        <v>0</v>
      </c>
      <c r="J56" s="346">
        <v>6</v>
      </c>
      <c r="K56" s="346">
        <v>0</v>
      </c>
      <c r="L56" s="346">
        <v>0</v>
      </c>
      <c r="M56" s="346">
        <v>0</v>
      </c>
      <c r="N56" s="346">
        <v>0</v>
      </c>
      <c r="O56" s="346">
        <v>6</v>
      </c>
      <c r="P56" s="346">
        <v>0</v>
      </c>
      <c r="Q56" s="346">
        <v>0</v>
      </c>
      <c r="R56" s="346">
        <v>0</v>
      </c>
      <c r="S56" s="346">
        <v>0</v>
      </c>
      <c r="T56" s="346">
        <v>0</v>
      </c>
      <c r="U56" s="346">
        <f t="shared" si="6"/>
        <v>18</v>
      </c>
      <c r="V56" s="348">
        <f t="shared" si="7"/>
        <v>1</v>
      </c>
    </row>
    <row r="57" spans="1:22">
      <c r="A57" s="341" t="s">
        <v>150</v>
      </c>
      <c r="B57" s="341" t="s">
        <v>710</v>
      </c>
      <c r="C57" s="346">
        <v>0</v>
      </c>
      <c r="D57" s="346">
        <v>2</v>
      </c>
      <c r="E57" s="346">
        <v>0</v>
      </c>
      <c r="F57" s="346">
        <v>0</v>
      </c>
      <c r="G57" s="346">
        <v>0</v>
      </c>
      <c r="H57" s="346">
        <v>0</v>
      </c>
      <c r="I57" s="346">
        <v>0</v>
      </c>
      <c r="J57" s="346">
        <v>0</v>
      </c>
      <c r="K57" s="346">
        <v>0</v>
      </c>
      <c r="L57" s="346">
        <v>6</v>
      </c>
      <c r="M57" s="346">
        <v>0</v>
      </c>
      <c r="N57" s="346">
        <v>0</v>
      </c>
      <c r="O57" s="346">
        <v>0</v>
      </c>
      <c r="P57" s="346">
        <v>0</v>
      </c>
      <c r="Q57" s="346">
        <v>6</v>
      </c>
      <c r="R57" s="346">
        <v>0</v>
      </c>
      <c r="S57" s="346">
        <v>0</v>
      </c>
      <c r="T57" s="346">
        <v>0</v>
      </c>
      <c r="U57" s="346">
        <f t="shared" si="6"/>
        <v>14</v>
      </c>
      <c r="V57" s="348">
        <f t="shared" si="7"/>
        <v>0.77777777777777779</v>
      </c>
    </row>
    <row r="58" spans="1:22">
      <c r="A58" s="129"/>
      <c r="B58" s="130" t="s">
        <v>28</v>
      </c>
      <c r="C58" s="359">
        <f t="shared" ref="C58:T58" si="8">SUM(C42:C57)</f>
        <v>42</v>
      </c>
      <c r="D58" s="359">
        <f t="shared" si="8"/>
        <v>63</v>
      </c>
      <c r="E58" s="359">
        <f t="shared" si="8"/>
        <v>20</v>
      </c>
      <c r="F58" s="359">
        <f t="shared" si="8"/>
        <v>30</v>
      </c>
      <c r="G58" s="359">
        <f t="shared" si="8"/>
        <v>36</v>
      </c>
      <c r="H58" s="359">
        <f t="shared" si="8"/>
        <v>36</v>
      </c>
      <c r="I58" s="359">
        <f t="shared" si="8"/>
        <v>37</v>
      </c>
      <c r="J58" s="359">
        <f t="shared" si="8"/>
        <v>45</v>
      </c>
      <c r="K58" s="359">
        <f t="shared" si="8"/>
        <v>15</v>
      </c>
      <c r="L58" s="359">
        <f t="shared" si="8"/>
        <v>35</v>
      </c>
      <c r="M58" s="359">
        <f t="shared" si="8"/>
        <v>37</v>
      </c>
      <c r="N58" s="359">
        <f t="shared" si="8"/>
        <v>46</v>
      </c>
      <c r="O58" s="359">
        <f t="shared" si="8"/>
        <v>20</v>
      </c>
      <c r="P58" s="359">
        <f t="shared" si="8"/>
        <v>36</v>
      </c>
      <c r="Q58" s="359">
        <f t="shared" si="8"/>
        <v>69</v>
      </c>
      <c r="R58" s="359">
        <f t="shared" si="8"/>
        <v>27</v>
      </c>
      <c r="S58" s="359">
        <f>SUM(S42:S57)</f>
        <v>19</v>
      </c>
      <c r="T58" s="359">
        <f t="shared" si="8"/>
        <v>35</v>
      </c>
      <c r="U58" s="359">
        <f>SUM(C58:T58)</f>
        <v>648</v>
      </c>
      <c r="V58" s="360">
        <f>SUM(AVERAGE(C58:T58))</f>
        <v>36</v>
      </c>
    </row>
    <row r="59" spans="1:22">
      <c r="A59" s="109"/>
      <c r="B59" s="109"/>
      <c r="C59" s="346" t="s">
        <v>0</v>
      </c>
      <c r="D59" s="346" t="s">
        <v>1</v>
      </c>
      <c r="E59" s="346" t="s">
        <v>2</v>
      </c>
      <c r="F59" s="346" t="s">
        <v>3</v>
      </c>
      <c r="G59" s="346" t="s">
        <v>4</v>
      </c>
      <c r="H59" s="346" t="s">
        <v>5</v>
      </c>
      <c r="I59" s="346" t="s">
        <v>6</v>
      </c>
      <c r="J59" s="346" t="s">
        <v>7</v>
      </c>
      <c r="K59" s="346" t="s">
        <v>8</v>
      </c>
      <c r="L59" s="346" t="s">
        <v>9</v>
      </c>
      <c r="M59" s="346" t="s">
        <v>10</v>
      </c>
      <c r="N59" s="346" t="s">
        <v>11</v>
      </c>
      <c r="O59" s="346" t="s">
        <v>12</v>
      </c>
      <c r="P59" s="346" t="s">
        <v>13</v>
      </c>
      <c r="Q59" s="346" t="s">
        <v>14</v>
      </c>
      <c r="R59" s="346" t="s">
        <v>15</v>
      </c>
      <c r="S59" s="346" t="s">
        <v>16</v>
      </c>
      <c r="T59" s="346" t="s">
        <v>217</v>
      </c>
      <c r="U59" s="346" t="s">
        <v>37</v>
      </c>
      <c r="V59" s="348" t="s">
        <v>38</v>
      </c>
    </row>
    <row r="60" spans="1:22">
      <c r="A60" s="213"/>
      <c r="B60" s="214" t="s">
        <v>35</v>
      </c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2"/>
    </row>
    <row r="61" spans="1:22">
      <c r="A61" s="340" t="s">
        <v>39</v>
      </c>
      <c r="B61" s="340" t="s">
        <v>447</v>
      </c>
      <c r="C61" s="346">
        <v>6</v>
      </c>
      <c r="D61" s="346">
        <v>18</v>
      </c>
      <c r="E61" s="346">
        <v>9</v>
      </c>
      <c r="F61" s="346">
        <v>6</v>
      </c>
      <c r="G61" s="346">
        <v>12</v>
      </c>
      <c r="H61" s="346">
        <v>6</v>
      </c>
      <c r="I61" s="346">
        <v>0</v>
      </c>
      <c r="J61" s="346">
        <v>12</v>
      </c>
      <c r="K61" s="346">
        <v>8</v>
      </c>
      <c r="L61" s="346">
        <v>12</v>
      </c>
      <c r="M61" s="346">
        <v>9</v>
      </c>
      <c r="N61" s="346">
        <v>6</v>
      </c>
      <c r="O61" s="346">
        <v>15</v>
      </c>
      <c r="P61" s="346">
        <v>12</v>
      </c>
      <c r="Q61" s="346">
        <v>20</v>
      </c>
      <c r="R61" s="346">
        <v>0</v>
      </c>
      <c r="S61" s="346">
        <v>0</v>
      </c>
      <c r="T61" s="346">
        <v>0</v>
      </c>
      <c r="U61" s="346">
        <f t="shared" ref="U61:U76" si="9">SUM(C61:T61)</f>
        <v>151</v>
      </c>
      <c r="V61" s="348">
        <f t="shared" ref="V61:V76" si="10">U61/18</f>
        <v>8.3888888888888893</v>
      </c>
    </row>
    <row r="62" spans="1:22" ht="12.75" customHeight="1">
      <c r="A62" s="341" t="s">
        <v>40</v>
      </c>
      <c r="B62" s="341" t="s">
        <v>448</v>
      </c>
      <c r="C62" s="346">
        <v>3</v>
      </c>
      <c r="D62" s="346">
        <v>3</v>
      </c>
      <c r="E62" s="346">
        <v>6</v>
      </c>
      <c r="F62" s="346">
        <v>6</v>
      </c>
      <c r="G62" s="346">
        <v>3</v>
      </c>
      <c r="H62" s="346">
        <v>3</v>
      </c>
      <c r="I62" s="346">
        <v>0</v>
      </c>
      <c r="J62" s="346">
        <v>9</v>
      </c>
      <c r="K62" s="346">
        <v>0</v>
      </c>
      <c r="L62" s="346">
        <v>3</v>
      </c>
      <c r="M62" s="346">
        <v>9</v>
      </c>
      <c r="N62" s="346">
        <v>3</v>
      </c>
      <c r="O62" s="346">
        <v>0</v>
      </c>
      <c r="P62" s="346">
        <v>0</v>
      </c>
      <c r="Q62" s="346">
        <v>0</v>
      </c>
      <c r="R62" s="346">
        <v>0</v>
      </c>
      <c r="S62" s="346">
        <v>0</v>
      </c>
      <c r="T62" s="346">
        <v>0</v>
      </c>
      <c r="U62" s="346">
        <f t="shared" si="9"/>
        <v>48</v>
      </c>
      <c r="V62" s="348">
        <f t="shared" si="10"/>
        <v>2.6666666666666665</v>
      </c>
    </row>
    <row r="63" spans="1:22" ht="12.75" customHeight="1">
      <c r="A63" s="341" t="s">
        <v>41</v>
      </c>
      <c r="B63" s="341" t="s">
        <v>449</v>
      </c>
      <c r="C63" s="346">
        <v>0</v>
      </c>
      <c r="D63" s="346">
        <v>0</v>
      </c>
      <c r="E63" s="346">
        <v>0</v>
      </c>
      <c r="F63" s="346">
        <v>4</v>
      </c>
      <c r="G63" s="346">
        <v>0</v>
      </c>
      <c r="H63" s="346">
        <v>3</v>
      </c>
      <c r="I63" s="346">
        <v>15</v>
      </c>
      <c r="J63" s="346">
        <v>6</v>
      </c>
      <c r="K63" s="346">
        <v>3</v>
      </c>
      <c r="L63" s="346">
        <v>3</v>
      </c>
      <c r="M63" s="346">
        <v>12</v>
      </c>
      <c r="N63" s="346">
        <v>0</v>
      </c>
      <c r="O63" s="346">
        <v>3</v>
      </c>
      <c r="P63" s="346">
        <v>0</v>
      </c>
      <c r="Q63" s="346">
        <v>6</v>
      </c>
      <c r="R63" s="346">
        <v>0</v>
      </c>
      <c r="S63" s="346">
        <v>0</v>
      </c>
      <c r="T63" s="346">
        <v>3</v>
      </c>
      <c r="U63" s="346">
        <f t="shared" si="9"/>
        <v>58</v>
      </c>
      <c r="V63" s="348">
        <f t="shared" si="10"/>
        <v>3.2222222222222223</v>
      </c>
    </row>
    <row r="64" spans="1:22">
      <c r="A64" s="341" t="s">
        <v>42</v>
      </c>
      <c r="B64" s="341" t="s">
        <v>450</v>
      </c>
      <c r="C64" s="346">
        <v>0</v>
      </c>
      <c r="D64" s="346">
        <v>9</v>
      </c>
      <c r="E64" s="346">
        <v>0</v>
      </c>
      <c r="F64" s="346">
        <v>0</v>
      </c>
      <c r="G64" s="346">
        <v>0</v>
      </c>
      <c r="H64" s="346">
        <v>0</v>
      </c>
      <c r="I64" s="346">
        <v>6</v>
      </c>
      <c r="J64" s="346">
        <v>0</v>
      </c>
      <c r="K64" s="346">
        <v>0</v>
      </c>
      <c r="L64" s="346">
        <v>6</v>
      </c>
      <c r="M64" s="346">
        <v>1</v>
      </c>
      <c r="N64" s="346">
        <v>3</v>
      </c>
      <c r="O64" s="346">
        <v>0</v>
      </c>
      <c r="P64" s="346">
        <v>0</v>
      </c>
      <c r="Q64" s="346">
        <v>3</v>
      </c>
      <c r="R64" s="346">
        <v>0</v>
      </c>
      <c r="S64" s="346">
        <v>0</v>
      </c>
      <c r="T64" s="346">
        <v>0</v>
      </c>
      <c r="U64" s="346">
        <f t="shared" si="9"/>
        <v>28</v>
      </c>
      <c r="V64" s="348">
        <f t="shared" si="10"/>
        <v>1.5555555555555556</v>
      </c>
    </row>
    <row r="65" spans="1:22">
      <c r="A65" s="341" t="s">
        <v>43</v>
      </c>
      <c r="B65" s="341" t="s">
        <v>451</v>
      </c>
      <c r="C65" s="346">
        <v>7</v>
      </c>
      <c r="D65" s="346">
        <v>0</v>
      </c>
      <c r="E65" s="346">
        <v>6</v>
      </c>
      <c r="F65" s="346">
        <v>0</v>
      </c>
      <c r="G65" s="346">
        <v>6</v>
      </c>
      <c r="H65" s="346">
        <v>6</v>
      </c>
      <c r="I65" s="346">
        <v>0</v>
      </c>
      <c r="J65" s="346">
        <v>6</v>
      </c>
      <c r="K65" s="346">
        <v>0</v>
      </c>
      <c r="L65" s="346">
        <v>6</v>
      </c>
      <c r="M65" s="346">
        <v>0</v>
      </c>
      <c r="N65" s="346">
        <v>6</v>
      </c>
      <c r="O65" s="346">
        <v>6</v>
      </c>
      <c r="P65" s="346">
        <v>0</v>
      </c>
      <c r="Q65" s="346">
        <v>6</v>
      </c>
      <c r="R65" s="346">
        <v>6</v>
      </c>
      <c r="S65" s="346">
        <v>0</v>
      </c>
      <c r="T65" s="346">
        <v>0</v>
      </c>
      <c r="U65" s="346">
        <f t="shared" si="9"/>
        <v>61</v>
      </c>
      <c r="V65" s="348">
        <f t="shared" si="10"/>
        <v>3.3888888888888888</v>
      </c>
    </row>
    <row r="66" spans="1:22">
      <c r="A66" s="341" t="s">
        <v>44</v>
      </c>
      <c r="B66" s="341" t="s">
        <v>452</v>
      </c>
      <c r="C66" s="346">
        <v>0</v>
      </c>
      <c r="D66" s="346">
        <v>0</v>
      </c>
      <c r="E66" s="346">
        <v>6</v>
      </c>
      <c r="F66" s="346">
        <v>0</v>
      </c>
      <c r="G66" s="346">
        <v>0</v>
      </c>
      <c r="H66" s="346">
        <v>0</v>
      </c>
      <c r="I66" s="346">
        <v>0</v>
      </c>
      <c r="J66" s="346">
        <v>6</v>
      </c>
      <c r="K66" s="346">
        <v>0</v>
      </c>
      <c r="L66" s="346">
        <v>0</v>
      </c>
      <c r="M66" s="346">
        <v>0</v>
      </c>
      <c r="N66" s="346">
        <v>0</v>
      </c>
      <c r="O66" s="346">
        <v>0</v>
      </c>
      <c r="P66" s="346">
        <v>0</v>
      </c>
      <c r="Q66" s="346">
        <v>0</v>
      </c>
      <c r="R66" s="346">
        <v>0</v>
      </c>
      <c r="S66" s="346">
        <v>0</v>
      </c>
      <c r="T66" s="346">
        <v>0</v>
      </c>
      <c r="U66" s="346">
        <f t="shared" si="9"/>
        <v>12</v>
      </c>
      <c r="V66" s="348">
        <f t="shared" si="10"/>
        <v>0.66666666666666663</v>
      </c>
    </row>
    <row r="67" spans="1:22">
      <c r="A67" s="341" t="s">
        <v>45</v>
      </c>
      <c r="B67" s="418" t="s">
        <v>665</v>
      </c>
      <c r="C67" s="346">
        <v>0</v>
      </c>
      <c r="D67" s="346">
        <v>0</v>
      </c>
      <c r="E67" s="346">
        <v>0</v>
      </c>
      <c r="F67" s="346">
        <v>0</v>
      </c>
      <c r="G67" s="346">
        <v>0</v>
      </c>
      <c r="H67" s="346">
        <v>6</v>
      </c>
      <c r="I67" s="346">
        <v>0</v>
      </c>
      <c r="J67" s="346">
        <v>3</v>
      </c>
      <c r="K67" s="346">
        <v>12</v>
      </c>
      <c r="L67" s="346">
        <v>0</v>
      </c>
      <c r="M67" s="346">
        <v>0</v>
      </c>
      <c r="N67" s="346">
        <v>0</v>
      </c>
      <c r="O67" s="346">
        <v>0</v>
      </c>
      <c r="P67" s="346">
        <v>0</v>
      </c>
      <c r="Q67" s="346">
        <v>0</v>
      </c>
      <c r="R67" s="346">
        <v>0</v>
      </c>
      <c r="S67" s="346">
        <v>0</v>
      </c>
      <c r="T67" s="346">
        <v>6</v>
      </c>
      <c r="U67" s="346">
        <f t="shared" si="9"/>
        <v>27</v>
      </c>
      <c r="V67" s="348">
        <f t="shared" si="10"/>
        <v>1.5</v>
      </c>
    </row>
    <row r="68" spans="1:22">
      <c r="A68" s="340" t="s">
        <v>46</v>
      </c>
      <c r="B68" s="340" t="s">
        <v>586</v>
      </c>
      <c r="C68" s="346">
        <v>6</v>
      </c>
      <c r="D68" s="346">
        <v>0</v>
      </c>
      <c r="E68" s="346">
        <v>0</v>
      </c>
      <c r="F68" s="346">
        <v>3</v>
      </c>
      <c r="G68" s="346">
        <v>0</v>
      </c>
      <c r="H68" s="346">
        <v>0</v>
      </c>
      <c r="I68" s="346">
        <v>0</v>
      </c>
      <c r="J68" s="346">
        <v>3</v>
      </c>
      <c r="K68" s="346">
        <v>0</v>
      </c>
      <c r="L68" s="346">
        <v>0</v>
      </c>
      <c r="M68" s="346">
        <v>0</v>
      </c>
      <c r="N68" s="346">
        <v>0</v>
      </c>
      <c r="O68" s="346">
        <v>0</v>
      </c>
      <c r="P68" s="346">
        <v>9</v>
      </c>
      <c r="Q68" s="346">
        <v>0</v>
      </c>
      <c r="R68" s="346">
        <v>0</v>
      </c>
      <c r="S68" s="346">
        <v>0</v>
      </c>
      <c r="T68" s="346">
        <v>0</v>
      </c>
      <c r="U68" s="346">
        <f t="shared" si="9"/>
        <v>21</v>
      </c>
      <c r="V68" s="348">
        <f t="shared" si="10"/>
        <v>1.1666666666666667</v>
      </c>
    </row>
    <row r="69" spans="1:22">
      <c r="A69" s="341" t="s">
        <v>47</v>
      </c>
      <c r="B69" s="341" t="s">
        <v>453</v>
      </c>
      <c r="C69" s="346">
        <v>0</v>
      </c>
      <c r="D69" s="346">
        <v>0</v>
      </c>
      <c r="E69" s="346">
        <v>0</v>
      </c>
      <c r="F69" s="346">
        <v>0</v>
      </c>
      <c r="G69" s="346">
        <v>0</v>
      </c>
      <c r="H69" s="346">
        <v>0</v>
      </c>
      <c r="I69" s="346">
        <v>0</v>
      </c>
      <c r="J69" s="346">
        <v>0</v>
      </c>
      <c r="K69" s="346">
        <v>3</v>
      </c>
      <c r="L69" s="346">
        <v>0</v>
      </c>
      <c r="M69" s="346">
        <v>3</v>
      </c>
      <c r="N69" s="346">
        <v>0</v>
      </c>
      <c r="O69" s="346">
        <v>0</v>
      </c>
      <c r="P69" s="346">
        <v>0</v>
      </c>
      <c r="Q69" s="346">
        <v>0</v>
      </c>
      <c r="R69" s="346">
        <v>0</v>
      </c>
      <c r="S69" s="346">
        <v>0</v>
      </c>
      <c r="T69" s="346">
        <v>0</v>
      </c>
      <c r="U69" s="346">
        <f t="shared" si="9"/>
        <v>6</v>
      </c>
      <c r="V69" s="348">
        <f t="shared" si="10"/>
        <v>0.33333333333333331</v>
      </c>
    </row>
    <row r="70" spans="1:22">
      <c r="A70" s="341" t="s">
        <v>48</v>
      </c>
      <c r="B70" s="341" t="s">
        <v>458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6">
        <v>0</v>
      </c>
      <c r="J70" s="346">
        <v>0</v>
      </c>
      <c r="K70" s="346">
        <v>0</v>
      </c>
      <c r="L70" s="346">
        <v>0</v>
      </c>
      <c r="M70" s="346">
        <v>0</v>
      </c>
      <c r="N70" s="346">
        <v>0</v>
      </c>
      <c r="O70" s="346">
        <v>0</v>
      </c>
      <c r="P70" s="346">
        <v>0</v>
      </c>
      <c r="Q70" s="346">
        <v>3</v>
      </c>
      <c r="R70" s="346">
        <v>6</v>
      </c>
      <c r="S70" s="346">
        <v>0</v>
      </c>
      <c r="T70" s="346">
        <v>0</v>
      </c>
      <c r="U70" s="346">
        <f t="shared" si="9"/>
        <v>9</v>
      </c>
      <c r="V70" s="348">
        <f t="shared" si="10"/>
        <v>0.5</v>
      </c>
    </row>
    <row r="71" spans="1:22">
      <c r="A71" s="341" t="s">
        <v>49</v>
      </c>
      <c r="B71" s="341" t="s">
        <v>454</v>
      </c>
      <c r="C71" s="346">
        <v>0</v>
      </c>
      <c r="D71" s="346">
        <v>0</v>
      </c>
      <c r="E71" s="346">
        <v>0</v>
      </c>
      <c r="F71" s="346">
        <v>0</v>
      </c>
      <c r="G71" s="346">
        <v>3</v>
      </c>
      <c r="H71" s="346">
        <v>0</v>
      </c>
      <c r="I71" s="346">
        <v>3</v>
      </c>
      <c r="J71" s="346">
        <v>3</v>
      </c>
      <c r="K71" s="346">
        <v>0</v>
      </c>
      <c r="L71" s="346">
        <v>0</v>
      </c>
      <c r="M71" s="346">
        <v>0</v>
      </c>
      <c r="N71" s="346">
        <v>0</v>
      </c>
      <c r="O71" s="346">
        <v>0</v>
      </c>
      <c r="P71" s="346">
        <v>0</v>
      </c>
      <c r="Q71" s="346">
        <v>1</v>
      </c>
      <c r="R71" s="346">
        <v>3</v>
      </c>
      <c r="S71" s="346">
        <v>3</v>
      </c>
      <c r="T71" s="346">
        <v>3</v>
      </c>
      <c r="U71" s="346">
        <f t="shared" si="9"/>
        <v>19</v>
      </c>
      <c r="V71" s="348">
        <f t="shared" si="10"/>
        <v>1.0555555555555556</v>
      </c>
    </row>
    <row r="72" spans="1:22">
      <c r="A72" s="341" t="s">
        <v>50</v>
      </c>
      <c r="B72" s="341" t="s">
        <v>394</v>
      </c>
      <c r="C72" s="346">
        <v>0</v>
      </c>
      <c r="D72" s="346">
        <v>0</v>
      </c>
      <c r="E72" s="346">
        <v>0</v>
      </c>
      <c r="F72" s="346">
        <v>0</v>
      </c>
      <c r="G72" s="346">
        <v>0</v>
      </c>
      <c r="H72" s="346">
        <v>0</v>
      </c>
      <c r="I72" s="346">
        <v>0</v>
      </c>
      <c r="J72" s="346">
        <v>0</v>
      </c>
      <c r="K72" s="346">
        <v>0</v>
      </c>
      <c r="L72" s="346">
        <v>0</v>
      </c>
      <c r="M72" s="346">
        <v>0</v>
      </c>
      <c r="N72" s="346">
        <v>0</v>
      </c>
      <c r="O72" s="346">
        <v>0</v>
      </c>
      <c r="P72" s="346">
        <v>3</v>
      </c>
      <c r="Q72" s="346">
        <v>0</v>
      </c>
      <c r="R72" s="346">
        <v>0</v>
      </c>
      <c r="S72" s="346">
        <v>0</v>
      </c>
      <c r="T72" s="346">
        <v>0</v>
      </c>
      <c r="U72" s="346">
        <f t="shared" si="9"/>
        <v>3</v>
      </c>
      <c r="V72" s="348">
        <f t="shared" si="10"/>
        <v>0.16666666666666666</v>
      </c>
    </row>
    <row r="73" spans="1:22">
      <c r="A73" s="341" t="s">
        <v>51</v>
      </c>
      <c r="B73" s="341" t="s">
        <v>455</v>
      </c>
      <c r="C73" s="346">
        <v>7</v>
      </c>
      <c r="D73" s="346">
        <v>7</v>
      </c>
      <c r="E73" s="346">
        <v>8</v>
      </c>
      <c r="F73" s="346">
        <v>9</v>
      </c>
      <c r="G73" s="346">
        <v>4</v>
      </c>
      <c r="H73" s="346">
        <v>6</v>
      </c>
      <c r="I73" s="346">
        <v>0</v>
      </c>
      <c r="J73" s="346">
        <v>2</v>
      </c>
      <c r="K73" s="346">
        <v>7</v>
      </c>
      <c r="L73" s="346">
        <v>5</v>
      </c>
      <c r="M73" s="346">
        <v>11</v>
      </c>
      <c r="N73" s="346">
        <v>4</v>
      </c>
      <c r="O73" s="346">
        <v>14</v>
      </c>
      <c r="P73" s="346">
        <v>8</v>
      </c>
      <c r="Q73" s="346">
        <v>9</v>
      </c>
      <c r="R73" s="346">
        <v>21</v>
      </c>
      <c r="S73" s="346">
        <v>4</v>
      </c>
      <c r="T73" s="346">
        <v>10</v>
      </c>
      <c r="U73" s="346">
        <f t="shared" si="9"/>
        <v>136</v>
      </c>
      <c r="V73" s="348">
        <f t="shared" si="10"/>
        <v>7.5555555555555554</v>
      </c>
    </row>
    <row r="74" spans="1:22">
      <c r="A74" s="341" t="s">
        <v>52</v>
      </c>
      <c r="B74" s="341" t="s">
        <v>456</v>
      </c>
      <c r="C74" s="346">
        <v>10</v>
      </c>
      <c r="D74" s="346">
        <v>13</v>
      </c>
      <c r="E74" s="346">
        <v>7</v>
      </c>
      <c r="F74" s="346">
        <v>5</v>
      </c>
      <c r="G74" s="346">
        <v>9</v>
      </c>
      <c r="H74" s="346">
        <v>13</v>
      </c>
      <c r="I74" s="346">
        <v>3</v>
      </c>
      <c r="J74" s="346">
        <v>3</v>
      </c>
      <c r="K74" s="346">
        <v>0</v>
      </c>
      <c r="L74" s="346">
        <v>4</v>
      </c>
      <c r="M74" s="346">
        <v>13</v>
      </c>
      <c r="N74" s="346">
        <v>4</v>
      </c>
      <c r="O74" s="346">
        <v>15</v>
      </c>
      <c r="P74" s="346">
        <v>4</v>
      </c>
      <c r="Q74" s="346">
        <v>9</v>
      </c>
      <c r="R74" s="346">
        <v>9</v>
      </c>
      <c r="S74" s="346">
        <v>6</v>
      </c>
      <c r="T74" s="346">
        <v>7</v>
      </c>
      <c r="U74" s="346">
        <f t="shared" si="9"/>
        <v>134</v>
      </c>
      <c r="V74" s="348">
        <f t="shared" si="10"/>
        <v>7.4444444444444446</v>
      </c>
    </row>
    <row r="75" spans="1:22">
      <c r="A75" s="341" t="s">
        <v>149</v>
      </c>
      <c r="B75" s="341" t="s">
        <v>711</v>
      </c>
      <c r="C75" s="346">
        <v>0</v>
      </c>
      <c r="D75" s="346">
        <v>0</v>
      </c>
      <c r="E75" s="346">
        <v>0</v>
      </c>
      <c r="F75" s="346">
        <v>12</v>
      </c>
      <c r="G75" s="346">
        <v>0</v>
      </c>
      <c r="H75" s="346">
        <v>0</v>
      </c>
      <c r="I75" s="346">
        <v>12</v>
      </c>
      <c r="J75" s="346">
        <v>0</v>
      </c>
      <c r="K75" s="346">
        <v>0</v>
      </c>
      <c r="L75" s="346">
        <v>0</v>
      </c>
      <c r="M75" s="346">
        <v>0</v>
      </c>
      <c r="N75" s="346">
        <v>0</v>
      </c>
      <c r="O75" s="346">
        <v>0</v>
      </c>
      <c r="P75" s="346">
        <v>0</v>
      </c>
      <c r="Q75" s="346">
        <v>6</v>
      </c>
      <c r="R75" s="346">
        <v>0</v>
      </c>
      <c r="S75" s="346">
        <v>0</v>
      </c>
      <c r="T75" s="346">
        <v>0</v>
      </c>
      <c r="U75" s="346">
        <f t="shared" si="9"/>
        <v>30</v>
      </c>
      <c r="V75" s="348">
        <f t="shared" si="10"/>
        <v>1.6666666666666667</v>
      </c>
    </row>
    <row r="76" spans="1:22">
      <c r="A76" s="341" t="s">
        <v>150</v>
      </c>
      <c r="B76" s="341" t="s">
        <v>712</v>
      </c>
      <c r="C76" s="346">
        <v>0</v>
      </c>
      <c r="D76" s="346">
        <v>8</v>
      </c>
      <c r="E76" s="346">
        <v>0</v>
      </c>
      <c r="F76" s="346">
        <v>0</v>
      </c>
      <c r="G76" s="346">
        <v>0</v>
      </c>
      <c r="H76" s="346">
        <v>6</v>
      </c>
      <c r="I76" s="346">
        <v>0</v>
      </c>
      <c r="J76" s="346">
        <v>6</v>
      </c>
      <c r="K76" s="346">
        <v>0</v>
      </c>
      <c r="L76" s="346">
        <v>0</v>
      </c>
      <c r="M76" s="346">
        <v>12</v>
      </c>
      <c r="N76" s="346">
        <v>0</v>
      </c>
      <c r="O76" s="346">
        <v>0</v>
      </c>
      <c r="P76" s="346">
        <v>0</v>
      </c>
      <c r="Q76" s="346">
        <v>0</v>
      </c>
      <c r="R76" s="346">
        <v>0</v>
      </c>
      <c r="S76" s="346">
        <v>0</v>
      </c>
      <c r="T76" s="346">
        <v>0</v>
      </c>
      <c r="U76" s="346">
        <f t="shared" si="9"/>
        <v>32</v>
      </c>
      <c r="V76" s="348">
        <f t="shared" si="10"/>
        <v>1.7777777777777777</v>
      </c>
    </row>
    <row r="77" spans="1:22">
      <c r="A77" s="215"/>
      <c r="B77" s="216" t="s">
        <v>28</v>
      </c>
      <c r="C77" s="363">
        <f t="shared" ref="C77:T77" si="11">SUM(C61:C76)</f>
        <v>39</v>
      </c>
      <c r="D77" s="363">
        <f t="shared" si="11"/>
        <v>58</v>
      </c>
      <c r="E77" s="363">
        <f t="shared" si="11"/>
        <v>42</v>
      </c>
      <c r="F77" s="363">
        <f t="shared" si="11"/>
        <v>45</v>
      </c>
      <c r="G77" s="363">
        <f t="shared" si="11"/>
        <v>37</v>
      </c>
      <c r="H77" s="363">
        <f t="shared" si="11"/>
        <v>49</v>
      </c>
      <c r="I77" s="363">
        <f t="shared" si="11"/>
        <v>39</v>
      </c>
      <c r="J77" s="363">
        <f t="shared" si="11"/>
        <v>59</v>
      </c>
      <c r="K77" s="363">
        <f t="shared" si="11"/>
        <v>33</v>
      </c>
      <c r="L77" s="363">
        <f t="shared" si="11"/>
        <v>39</v>
      </c>
      <c r="M77" s="363">
        <f t="shared" si="11"/>
        <v>70</v>
      </c>
      <c r="N77" s="363">
        <f t="shared" si="11"/>
        <v>26</v>
      </c>
      <c r="O77" s="363">
        <f t="shared" si="11"/>
        <v>53</v>
      </c>
      <c r="P77" s="363">
        <f t="shared" si="11"/>
        <v>36</v>
      </c>
      <c r="Q77" s="363">
        <f t="shared" si="11"/>
        <v>63</v>
      </c>
      <c r="R77" s="363">
        <f t="shared" si="11"/>
        <v>45</v>
      </c>
      <c r="S77" s="363">
        <f>SUM(S61:S76)</f>
        <v>13</v>
      </c>
      <c r="T77" s="363">
        <f t="shared" si="11"/>
        <v>29</v>
      </c>
      <c r="U77" s="363">
        <f>SUM(C77:T77)</f>
        <v>775</v>
      </c>
      <c r="V77" s="364">
        <f>SUM(AVERAGE(C77:T77))</f>
        <v>43.055555555555557</v>
      </c>
    </row>
    <row r="78" spans="1:22">
      <c r="A78" s="109"/>
      <c r="B78" s="109"/>
      <c r="C78" s="346" t="s">
        <v>0</v>
      </c>
      <c r="D78" s="346" t="s">
        <v>1</v>
      </c>
      <c r="E78" s="346" t="s">
        <v>2</v>
      </c>
      <c r="F78" s="346" t="s">
        <v>3</v>
      </c>
      <c r="G78" s="346" t="s">
        <v>4</v>
      </c>
      <c r="H78" s="346" t="s">
        <v>5</v>
      </c>
      <c r="I78" s="346" t="s">
        <v>6</v>
      </c>
      <c r="J78" s="346" t="s">
        <v>7</v>
      </c>
      <c r="K78" s="346" t="s">
        <v>8</v>
      </c>
      <c r="L78" s="346" t="s">
        <v>9</v>
      </c>
      <c r="M78" s="346" t="s">
        <v>10</v>
      </c>
      <c r="N78" s="346" t="s">
        <v>11</v>
      </c>
      <c r="O78" s="346" t="s">
        <v>12</v>
      </c>
      <c r="P78" s="346" t="s">
        <v>13</v>
      </c>
      <c r="Q78" s="346" t="s">
        <v>14</v>
      </c>
      <c r="R78" s="346" t="s">
        <v>15</v>
      </c>
      <c r="S78" s="346" t="s">
        <v>16</v>
      </c>
      <c r="T78" s="346" t="s">
        <v>217</v>
      </c>
      <c r="U78" s="346" t="s">
        <v>37</v>
      </c>
      <c r="V78" s="348" t="s">
        <v>38</v>
      </c>
    </row>
    <row r="79" spans="1:22">
      <c r="A79" s="113"/>
      <c r="B79" s="114" t="s">
        <v>164</v>
      </c>
      <c r="C79" s="407"/>
      <c r="D79" s="365"/>
      <c r="E79" s="365"/>
      <c r="F79" s="365"/>
      <c r="G79" s="365"/>
      <c r="H79" s="365"/>
      <c r="I79" s="365"/>
      <c r="J79" s="365"/>
      <c r="K79" s="365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366"/>
    </row>
    <row r="80" spans="1:22">
      <c r="A80" s="343" t="s">
        <v>39</v>
      </c>
      <c r="B80" s="341" t="s">
        <v>379</v>
      </c>
      <c r="C80" s="346">
        <v>6</v>
      </c>
      <c r="D80" s="346">
        <v>1</v>
      </c>
      <c r="E80" s="346">
        <v>6</v>
      </c>
      <c r="F80" s="346">
        <v>3</v>
      </c>
      <c r="G80" s="346">
        <v>10</v>
      </c>
      <c r="H80" s="346">
        <v>7</v>
      </c>
      <c r="I80" s="346">
        <v>0</v>
      </c>
      <c r="J80" s="346">
        <v>12</v>
      </c>
      <c r="K80" s="346">
        <v>6</v>
      </c>
      <c r="L80" s="346">
        <v>3</v>
      </c>
      <c r="M80" s="346">
        <v>0</v>
      </c>
      <c r="N80" s="346">
        <v>9</v>
      </c>
      <c r="O80" s="346">
        <v>3</v>
      </c>
      <c r="P80" s="346">
        <v>6</v>
      </c>
      <c r="Q80" s="346">
        <v>16</v>
      </c>
      <c r="R80" s="346">
        <v>9</v>
      </c>
      <c r="S80" s="346">
        <v>3</v>
      </c>
      <c r="T80" s="346">
        <v>3</v>
      </c>
      <c r="U80" s="346">
        <f t="shared" ref="U80:U95" si="12">SUM(C80:T80)</f>
        <v>103</v>
      </c>
      <c r="V80" s="348">
        <f t="shared" ref="V80:V95" si="13">U80/18</f>
        <v>5.7222222222222223</v>
      </c>
    </row>
    <row r="81" spans="1:22">
      <c r="A81" s="342" t="s">
        <v>40</v>
      </c>
      <c r="B81" s="340" t="s">
        <v>622</v>
      </c>
      <c r="C81" s="346">
        <v>13</v>
      </c>
      <c r="D81" s="346">
        <v>10</v>
      </c>
      <c r="E81" s="346">
        <v>0</v>
      </c>
      <c r="F81" s="346">
        <v>3</v>
      </c>
      <c r="G81" s="346">
        <v>9</v>
      </c>
      <c r="H81" s="346">
        <v>0</v>
      </c>
      <c r="I81" s="346">
        <v>0</v>
      </c>
      <c r="J81" s="346">
        <v>0</v>
      </c>
      <c r="K81" s="346">
        <v>0</v>
      </c>
      <c r="L81" s="346">
        <v>0</v>
      </c>
      <c r="M81" s="346">
        <v>0</v>
      </c>
      <c r="N81" s="346">
        <v>0</v>
      </c>
      <c r="O81" s="346">
        <v>0</v>
      </c>
      <c r="P81" s="346">
        <v>0</v>
      </c>
      <c r="Q81" s="346">
        <v>0</v>
      </c>
      <c r="R81" s="346">
        <v>3</v>
      </c>
      <c r="S81" s="346">
        <v>6</v>
      </c>
      <c r="T81" s="346">
        <v>0</v>
      </c>
      <c r="U81" s="346">
        <f t="shared" si="12"/>
        <v>44</v>
      </c>
      <c r="V81" s="348">
        <f t="shared" si="13"/>
        <v>2.4444444444444446</v>
      </c>
    </row>
    <row r="82" spans="1:22">
      <c r="A82" s="343" t="s">
        <v>41</v>
      </c>
      <c r="B82" s="418" t="s">
        <v>615</v>
      </c>
      <c r="C82" s="346">
        <v>0</v>
      </c>
      <c r="D82" s="346">
        <v>0</v>
      </c>
      <c r="E82" s="346">
        <v>0</v>
      </c>
      <c r="F82" s="346">
        <v>0</v>
      </c>
      <c r="G82" s="346">
        <v>0</v>
      </c>
      <c r="H82" s="346">
        <v>0</v>
      </c>
      <c r="I82" s="346">
        <v>0</v>
      </c>
      <c r="J82" s="346">
        <v>0</v>
      </c>
      <c r="K82" s="346">
        <v>0</v>
      </c>
      <c r="L82" s="346">
        <v>0</v>
      </c>
      <c r="M82" s="346">
        <v>0</v>
      </c>
      <c r="N82" s="346">
        <v>0</v>
      </c>
      <c r="O82" s="346">
        <v>0</v>
      </c>
      <c r="P82" s="346">
        <v>0</v>
      </c>
      <c r="Q82" s="346">
        <v>0</v>
      </c>
      <c r="R82" s="346">
        <v>0</v>
      </c>
      <c r="S82" s="346">
        <v>3</v>
      </c>
      <c r="T82" s="346">
        <v>0</v>
      </c>
      <c r="U82" s="346">
        <f t="shared" si="12"/>
        <v>3</v>
      </c>
      <c r="V82" s="348">
        <f t="shared" si="13"/>
        <v>0.16666666666666666</v>
      </c>
    </row>
    <row r="83" spans="1:22">
      <c r="A83" s="343" t="s">
        <v>42</v>
      </c>
      <c r="B83" s="341" t="s">
        <v>380</v>
      </c>
      <c r="C83" s="346">
        <v>0</v>
      </c>
      <c r="D83" s="346">
        <v>6</v>
      </c>
      <c r="E83" s="346">
        <v>6</v>
      </c>
      <c r="F83" s="346">
        <v>6</v>
      </c>
      <c r="G83" s="346">
        <v>12</v>
      </c>
      <c r="H83" s="346">
        <v>0</v>
      </c>
      <c r="I83" s="346">
        <v>0</v>
      </c>
      <c r="J83" s="346">
        <v>12</v>
      </c>
      <c r="K83" s="346">
        <v>12</v>
      </c>
      <c r="L83" s="346">
        <v>0</v>
      </c>
      <c r="M83" s="346">
        <v>9</v>
      </c>
      <c r="N83" s="346">
        <v>0</v>
      </c>
      <c r="O83" s="346">
        <v>0</v>
      </c>
      <c r="P83" s="346">
        <v>6</v>
      </c>
      <c r="Q83" s="346">
        <v>6</v>
      </c>
      <c r="R83" s="346">
        <v>6</v>
      </c>
      <c r="S83" s="346">
        <v>0</v>
      </c>
      <c r="T83" s="346">
        <v>0</v>
      </c>
      <c r="U83" s="346">
        <f t="shared" si="12"/>
        <v>81</v>
      </c>
      <c r="V83" s="348">
        <f t="shared" si="13"/>
        <v>4.5</v>
      </c>
    </row>
    <row r="84" spans="1:22">
      <c r="A84" s="343" t="s">
        <v>43</v>
      </c>
      <c r="B84" s="341" t="s">
        <v>381</v>
      </c>
      <c r="C84" s="346">
        <v>6</v>
      </c>
      <c r="D84" s="346">
        <v>0</v>
      </c>
      <c r="E84" s="346">
        <v>0</v>
      </c>
      <c r="F84" s="346">
        <v>12</v>
      </c>
      <c r="G84" s="346">
        <v>0</v>
      </c>
      <c r="H84" s="346">
        <v>6</v>
      </c>
      <c r="I84" s="346">
        <v>0</v>
      </c>
      <c r="J84" s="346">
        <v>6</v>
      </c>
      <c r="K84" s="346">
        <v>6</v>
      </c>
      <c r="L84" s="346">
        <v>0</v>
      </c>
      <c r="M84" s="346">
        <v>0</v>
      </c>
      <c r="N84" s="346">
        <v>12</v>
      </c>
      <c r="O84" s="346">
        <v>6</v>
      </c>
      <c r="P84" s="346">
        <v>12</v>
      </c>
      <c r="Q84" s="346">
        <v>0</v>
      </c>
      <c r="R84" s="346">
        <v>0</v>
      </c>
      <c r="S84" s="346">
        <v>0</v>
      </c>
      <c r="T84" s="346">
        <v>0</v>
      </c>
      <c r="U84" s="346">
        <f t="shared" si="12"/>
        <v>66</v>
      </c>
      <c r="V84" s="348">
        <f t="shared" si="13"/>
        <v>3.6666666666666665</v>
      </c>
    </row>
    <row r="85" spans="1:22">
      <c r="A85" s="343" t="s">
        <v>44</v>
      </c>
      <c r="B85" s="341" t="s">
        <v>964</v>
      </c>
      <c r="C85" s="346">
        <v>0</v>
      </c>
      <c r="D85" s="346">
        <v>0</v>
      </c>
      <c r="E85" s="346">
        <v>0</v>
      </c>
      <c r="F85" s="346">
        <v>0</v>
      </c>
      <c r="G85" s="346">
        <v>0</v>
      </c>
      <c r="H85" s="346">
        <v>0</v>
      </c>
      <c r="I85" s="346">
        <v>0</v>
      </c>
      <c r="J85" s="346">
        <v>0</v>
      </c>
      <c r="K85" s="346">
        <v>0</v>
      </c>
      <c r="L85" s="346">
        <v>0</v>
      </c>
      <c r="M85" s="346">
        <v>0</v>
      </c>
      <c r="N85" s="346">
        <v>0</v>
      </c>
      <c r="O85" s="346">
        <v>0</v>
      </c>
      <c r="P85" s="346">
        <v>0</v>
      </c>
      <c r="Q85" s="346">
        <v>0</v>
      </c>
      <c r="R85" s="346">
        <v>0</v>
      </c>
      <c r="S85" s="346">
        <v>0</v>
      </c>
      <c r="T85" s="346">
        <v>6</v>
      </c>
      <c r="U85" s="346">
        <f t="shared" si="12"/>
        <v>6</v>
      </c>
      <c r="V85" s="348">
        <f t="shared" si="13"/>
        <v>0.33333333333333331</v>
      </c>
    </row>
    <row r="86" spans="1:22">
      <c r="A86" s="343" t="s">
        <v>45</v>
      </c>
      <c r="B86" s="418" t="s">
        <v>1426</v>
      </c>
      <c r="C86" s="346">
        <v>0</v>
      </c>
      <c r="D86" s="346">
        <v>0</v>
      </c>
      <c r="E86" s="346">
        <v>0</v>
      </c>
      <c r="F86" s="346">
        <v>0</v>
      </c>
      <c r="G86" s="346">
        <v>0</v>
      </c>
      <c r="H86" s="346">
        <v>0</v>
      </c>
      <c r="I86" s="346">
        <v>8</v>
      </c>
      <c r="J86" s="346">
        <v>0</v>
      </c>
      <c r="K86" s="346">
        <v>0</v>
      </c>
      <c r="L86" s="346">
        <v>0</v>
      </c>
      <c r="M86" s="346">
        <v>0</v>
      </c>
      <c r="N86" s="346">
        <v>0</v>
      </c>
      <c r="O86" s="346">
        <v>0</v>
      </c>
      <c r="P86" s="346">
        <v>0</v>
      </c>
      <c r="Q86" s="346">
        <v>0</v>
      </c>
      <c r="R86" s="346">
        <v>0</v>
      </c>
      <c r="S86" s="346">
        <v>0</v>
      </c>
      <c r="T86" s="346">
        <v>0</v>
      </c>
      <c r="U86" s="346">
        <f t="shared" si="12"/>
        <v>8</v>
      </c>
      <c r="V86" s="348">
        <f t="shared" si="13"/>
        <v>0.44444444444444442</v>
      </c>
    </row>
    <row r="87" spans="1:22">
      <c r="A87" s="342" t="s">
        <v>46</v>
      </c>
      <c r="B87" s="340" t="s">
        <v>383</v>
      </c>
      <c r="C87" s="346">
        <v>6</v>
      </c>
      <c r="D87" s="346">
        <v>0</v>
      </c>
      <c r="E87" s="346">
        <v>0</v>
      </c>
      <c r="F87" s="346">
        <v>6</v>
      </c>
      <c r="G87" s="346">
        <v>3</v>
      </c>
      <c r="H87" s="346">
        <v>0</v>
      </c>
      <c r="I87" s="346">
        <v>0</v>
      </c>
      <c r="J87" s="346">
        <v>0</v>
      </c>
      <c r="K87" s="346">
        <v>0</v>
      </c>
      <c r="L87" s="346">
        <v>0</v>
      </c>
      <c r="M87" s="346">
        <v>6</v>
      </c>
      <c r="N87" s="346">
        <v>0</v>
      </c>
      <c r="O87" s="346">
        <v>0</v>
      </c>
      <c r="P87" s="346">
        <v>6</v>
      </c>
      <c r="Q87" s="346">
        <v>0</v>
      </c>
      <c r="R87" s="346">
        <v>0</v>
      </c>
      <c r="S87" s="346">
        <v>0</v>
      </c>
      <c r="T87" s="346">
        <v>0</v>
      </c>
      <c r="U87" s="346">
        <f t="shared" si="12"/>
        <v>27</v>
      </c>
      <c r="V87" s="348">
        <f t="shared" si="13"/>
        <v>1.5</v>
      </c>
    </row>
    <row r="88" spans="1:22">
      <c r="A88" s="343" t="s">
        <v>47</v>
      </c>
      <c r="B88" s="341" t="s">
        <v>593</v>
      </c>
      <c r="C88" s="346">
        <v>3</v>
      </c>
      <c r="D88" s="346">
        <v>0</v>
      </c>
      <c r="E88" s="346">
        <v>0</v>
      </c>
      <c r="F88" s="346">
        <v>0</v>
      </c>
      <c r="G88" s="346">
        <v>0</v>
      </c>
      <c r="H88" s="346">
        <v>0</v>
      </c>
      <c r="I88" s="346">
        <v>3</v>
      </c>
      <c r="J88" s="346">
        <v>0</v>
      </c>
      <c r="K88" s="346">
        <v>0</v>
      </c>
      <c r="L88" s="346">
        <v>0</v>
      </c>
      <c r="M88" s="346">
        <v>0</v>
      </c>
      <c r="N88" s="346">
        <v>0</v>
      </c>
      <c r="O88" s="346">
        <v>3</v>
      </c>
      <c r="P88" s="346">
        <v>0</v>
      </c>
      <c r="Q88" s="346">
        <v>0</v>
      </c>
      <c r="R88" s="346">
        <v>0</v>
      </c>
      <c r="S88" s="346">
        <v>0</v>
      </c>
      <c r="T88" s="346">
        <v>3</v>
      </c>
      <c r="U88" s="346">
        <f t="shared" si="12"/>
        <v>12</v>
      </c>
      <c r="V88" s="348">
        <f t="shared" si="13"/>
        <v>0.66666666666666663</v>
      </c>
    </row>
    <row r="89" spans="1:22">
      <c r="A89" s="343" t="s">
        <v>48</v>
      </c>
      <c r="B89" s="341" t="s">
        <v>384</v>
      </c>
      <c r="C89" s="346">
        <v>0</v>
      </c>
      <c r="D89" s="346">
        <v>0</v>
      </c>
      <c r="E89" s="346">
        <v>0</v>
      </c>
      <c r="F89" s="346">
        <v>0</v>
      </c>
      <c r="G89" s="346">
        <v>6</v>
      </c>
      <c r="H89" s="346">
        <v>0</v>
      </c>
      <c r="I89" s="346">
        <v>0</v>
      </c>
      <c r="J89" s="346">
        <v>3</v>
      </c>
      <c r="K89" s="346">
        <v>3</v>
      </c>
      <c r="L89" s="346">
        <v>3</v>
      </c>
      <c r="M89" s="346">
        <v>0</v>
      </c>
      <c r="N89" s="346">
        <v>3</v>
      </c>
      <c r="O89" s="346">
        <v>3</v>
      </c>
      <c r="P89" s="346">
        <v>3</v>
      </c>
      <c r="Q89" s="346">
        <v>0</v>
      </c>
      <c r="R89" s="346">
        <v>3</v>
      </c>
      <c r="S89" s="346">
        <v>0</v>
      </c>
      <c r="T89" s="346">
        <v>3</v>
      </c>
      <c r="U89" s="346">
        <f t="shared" si="12"/>
        <v>30</v>
      </c>
      <c r="V89" s="348">
        <f t="shared" si="13"/>
        <v>1.6666666666666667</v>
      </c>
    </row>
    <row r="90" spans="1:22">
      <c r="A90" s="343" t="s">
        <v>49</v>
      </c>
      <c r="B90" s="341" t="s">
        <v>385</v>
      </c>
      <c r="C90" s="346">
        <v>3</v>
      </c>
      <c r="D90" s="346">
        <v>1</v>
      </c>
      <c r="E90" s="346">
        <v>6</v>
      </c>
      <c r="F90" s="346">
        <v>0</v>
      </c>
      <c r="G90" s="346">
        <v>0</v>
      </c>
      <c r="H90" s="346">
        <v>0</v>
      </c>
      <c r="I90" s="346">
        <v>6</v>
      </c>
      <c r="J90" s="346">
        <v>3</v>
      </c>
      <c r="K90" s="346">
        <v>0</v>
      </c>
      <c r="L90" s="346">
        <v>0</v>
      </c>
      <c r="M90" s="346">
        <v>0</v>
      </c>
      <c r="N90" s="346">
        <v>0</v>
      </c>
      <c r="O90" s="346">
        <v>0</v>
      </c>
      <c r="P90" s="346">
        <v>0</v>
      </c>
      <c r="Q90" s="346">
        <v>3</v>
      </c>
      <c r="R90" s="346">
        <v>0</v>
      </c>
      <c r="S90" s="346">
        <v>3</v>
      </c>
      <c r="T90" s="346">
        <v>0</v>
      </c>
      <c r="U90" s="346">
        <f t="shared" si="12"/>
        <v>25</v>
      </c>
      <c r="V90" s="348">
        <f t="shared" si="13"/>
        <v>1.3888888888888888</v>
      </c>
    </row>
    <row r="91" spans="1:22">
      <c r="A91" s="343" t="s">
        <v>50</v>
      </c>
      <c r="B91" s="418" t="s">
        <v>747</v>
      </c>
      <c r="C91" s="346">
        <v>0</v>
      </c>
      <c r="D91" s="346">
        <v>0</v>
      </c>
      <c r="E91" s="346">
        <v>0</v>
      </c>
      <c r="F91" s="346">
        <v>0</v>
      </c>
      <c r="G91" s="346">
        <v>0</v>
      </c>
      <c r="H91" s="346">
        <v>0</v>
      </c>
      <c r="I91" s="346">
        <v>0</v>
      </c>
      <c r="J91" s="346">
        <v>6</v>
      </c>
      <c r="K91" s="346">
        <v>0</v>
      </c>
      <c r="L91" s="346">
        <v>0</v>
      </c>
      <c r="M91" s="346">
        <v>0</v>
      </c>
      <c r="N91" s="346">
        <v>0</v>
      </c>
      <c r="O91" s="346">
        <v>0</v>
      </c>
      <c r="P91" s="346">
        <v>0</v>
      </c>
      <c r="Q91" s="346">
        <v>0</v>
      </c>
      <c r="R91" s="346">
        <v>0</v>
      </c>
      <c r="S91" s="346">
        <v>0</v>
      </c>
      <c r="T91" s="346">
        <v>0</v>
      </c>
      <c r="U91" s="346">
        <f t="shared" si="12"/>
        <v>6</v>
      </c>
      <c r="V91" s="348">
        <f t="shared" si="13"/>
        <v>0.33333333333333331</v>
      </c>
    </row>
    <row r="92" spans="1:22">
      <c r="A92" s="343" t="s">
        <v>51</v>
      </c>
      <c r="B92" s="341" t="s">
        <v>387</v>
      </c>
      <c r="C92" s="346">
        <v>1</v>
      </c>
      <c r="D92" s="346">
        <v>5</v>
      </c>
      <c r="E92" s="346">
        <v>11</v>
      </c>
      <c r="F92" s="346">
        <v>6</v>
      </c>
      <c r="G92" s="346">
        <v>17</v>
      </c>
      <c r="H92" s="346">
        <v>7</v>
      </c>
      <c r="I92" s="346">
        <v>2</v>
      </c>
      <c r="J92" s="346">
        <v>18</v>
      </c>
      <c r="K92" s="346">
        <v>14</v>
      </c>
      <c r="L92" s="346">
        <v>0</v>
      </c>
      <c r="M92" s="346">
        <v>4</v>
      </c>
      <c r="N92" s="346">
        <v>14</v>
      </c>
      <c r="O92" s="346">
        <v>4</v>
      </c>
      <c r="P92" s="346">
        <v>12</v>
      </c>
      <c r="Q92" s="346">
        <v>13</v>
      </c>
      <c r="R92" s="346">
        <v>0</v>
      </c>
      <c r="S92" s="346">
        <v>5</v>
      </c>
      <c r="T92" s="346">
        <v>5</v>
      </c>
      <c r="U92" s="346">
        <f t="shared" si="12"/>
        <v>138</v>
      </c>
      <c r="V92" s="348">
        <f t="shared" si="13"/>
        <v>7.666666666666667</v>
      </c>
    </row>
    <row r="93" spans="1:22">
      <c r="A93" s="343" t="s">
        <v>52</v>
      </c>
      <c r="B93" s="341" t="s">
        <v>388</v>
      </c>
      <c r="C93" s="346">
        <v>10</v>
      </c>
      <c r="D93" s="346">
        <v>4</v>
      </c>
      <c r="E93" s="346">
        <v>2</v>
      </c>
      <c r="F93" s="346">
        <v>8</v>
      </c>
      <c r="G93" s="346">
        <v>10</v>
      </c>
      <c r="H93" s="346">
        <v>14</v>
      </c>
      <c r="I93" s="346">
        <v>10</v>
      </c>
      <c r="J93" s="346">
        <v>6</v>
      </c>
      <c r="K93" s="346">
        <v>7</v>
      </c>
      <c r="L93" s="346">
        <v>4</v>
      </c>
      <c r="M93" s="346">
        <v>9</v>
      </c>
      <c r="N93" s="346">
        <v>0</v>
      </c>
      <c r="O93" s="346">
        <v>10</v>
      </c>
      <c r="P93" s="346">
        <v>0</v>
      </c>
      <c r="Q93" s="346">
        <v>3</v>
      </c>
      <c r="R93" s="346">
        <v>5</v>
      </c>
      <c r="S93" s="346">
        <v>11</v>
      </c>
      <c r="T93" s="346">
        <v>1</v>
      </c>
      <c r="U93" s="346">
        <f t="shared" si="12"/>
        <v>114</v>
      </c>
      <c r="V93" s="348">
        <f t="shared" si="13"/>
        <v>6.333333333333333</v>
      </c>
    </row>
    <row r="94" spans="1:22">
      <c r="A94" s="343" t="s">
        <v>149</v>
      </c>
      <c r="B94" s="341" t="s">
        <v>713</v>
      </c>
      <c r="C94" s="346">
        <v>0</v>
      </c>
      <c r="D94" s="346">
        <v>0</v>
      </c>
      <c r="E94" s="346">
        <v>0</v>
      </c>
      <c r="F94" s="346">
        <v>0</v>
      </c>
      <c r="G94" s="346">
        <v>0</v>
      </c>
      <c r="H94" s="346">
        <v>0</v>
      </c>
      <c r="I94" s="346">
        <v>0</v>
      </c>
      <c r="J94" s="346">
        <v>0</v>
      </c>
      <c r="K94" s="346">
        <v>0</v>
      </c>
      <c r="L94" s="346">
        <v>0</v>
      </c>
      <c r="M94" s="346">
        <v>0</v>
      </c>
      <c r="N94" s="346">
        <v>0</v>
      </c>
      <c r="O94" s="346">
        <v>0</v>
      </c>
      <c r="P94" s="346">
        <v>0</v>
      </c>
      <c r="Q94" s="346">
        <v>0</v>
      </c>
      <c r="R94" s="346">
        <v>12</v>
      </c>
      <c r="S94" s="346">
        <v>0</v>
      </c>
      <c r="T94" s="346">
        <v>0</v>
      </c>
      <c r="U94" s="346">
        <f t="shared" si="12"/>
        <v>12</v>
      </c>
      <c r="V94" s="348">
        <f t="shared" si="13"/>
        <v>0.66666666666666663</v>
      </c>
    </row>
    <row r="95" spans="1:22">
      <c r="A95" s="343" t="s">
        <v>150</v>
      </c>
      <c r="B95" s="341" t="s">
        <v>714</v>
      </c>
      <c r="C95" s="346">
        <v>0</v>
      </c>
      <c r="D95" s="346">
        <v>12</v>
      </c>
      <c r="E95" s="346">
        <v>0</v>
      </c>
      <c r="F95" s="346">
        <v>0</v>
      </c>
      <c r="G95" s="346">
        <v>0</v>
      </c>
      <c r="H95" s="346">
        <v>6</v>
      </c>
      <c r="I95" s="346">
        <v>18</v>
      </c>
      <c r="J95" s="346">
        <v>0</v>
      </c>
      <c r="K95" s="346">
        <v>6</v>
      </c>
      <c r="L95" s="346">
        <v>0</v>
      </c>
      <c r="M95" s="346">
        <v>0</v>
      </c>
      <c r="N95" s="346">
        <v>0</v>
      </c>
      <c r="O95" s="346">
        <v>0</v>
      </c>
      <c r="P95" s="346">
        <v>0</v>
      </c>
      <c r="Q95" s="346">
        <v>0</v>
      </c>
      <c r="R95" s="346">
        <v>0</v>
      </c>
      <c r="S95" s="346">
        <v>0</v>
      </c>
      <c r="T95" s="346">
        <v>0</v>
      </c>
      <c r="U95" s="346">
        <f t="shared" si="12"/>
        <v>42</v>
      </c>
      <c r="V95" s="348">
        <f t="shared" si="13"/>
        <v>2.3333333333333335</v>
      </c>
    </row>
    <row r="96" spans="1:22">
      <c r="A96" s="114"/>
      <c r="B96" s="115" t="s">
        <v>28</v>
      </c>
      <c r="C96" s="367">
        <f t="shared" ref="C96:T96" si="14">SUM(C80:C95)</f>
        <v>48</v>
      </c>
      <c r="D96" s="367">
        <f t="shared" si="14"/>
        <v>39</v>
      </c>
      <c r="E96" s="367">
        <f t="shared" si="14"/>
        <v>31</v>
      </c>
      <c r="F96" s="367">
        <f t="shared" si="14"/>
        <v>44</v>
      </c>
      <c r="G96" s="367">
        <f t="shared" si="14"/>
        <v>67</v>
      </c>
      <c r="H96" s="367">
        <f t="shared" si="14"/>
        <v>40</v>
      </c>
      <c r="I96" s="367">
        <f t="shared" si="14"/>
        <v>47</v>
      </c>
      <c r="J96" s="367">
        <f t="shared" si="14"/>
        <v>66</v>
      </c>
      <c r="K96" s="367">
        <f t="shared" si="14"/>
        <v>54</v>
      </c>
      <c r="L96" s="367">
        <f t="shared" si="14"/>
        <v>10</v>
      </c>
      <c r="M96" s="367">
        <f t="shared" si="14"/>
        <v>28</v>
      </c>
      <c r="N96" s="367">
        <f t="shared" si="14"/>
        <v>38</v>
      </c>
      <c r="O96" s="367">
        <f t="shared" si="14"/>
        <v>29</v>
      </c>
      <c r="P96" s="367">
        <f t="shared" si="14"/>
        <v>45</v>
      </c>
      <c r="Q96" s="367">
        <f t="shared" si="14"/>
        <v>41</v>
      </c>
      <c r="R96" s="367">
        <f t="shared" si="14"/>
        <v>38</v>
      </c>
      <c r="S96" s="367">
        <f>SUM(S80:S95)</f>
        <v>31</v>
      </c>
      <c r="T96" s="367">
        <f t="shared" si="14"/>
        <v>21</v>
      </c>
      <c r="U96" s="367">
        <f>SUM(C96:T96)</f>
        <v>717</v>
      </c>
      <c r="V96" s="368">
        <f>SUM(AVERAGE(C96:T96))</f>
        <v>39.833333333333336</v>
      </c>
    </row>
    <row r="97" spans="1:22">
      <c r="A97" s="109"/>
      <c r="B97" s="109"/>
      <c r="C97" s="346" t="s">
        <v>0</v>
      </c>
      <c r="D97" s="346" t="s">
        <v>1</v>
      </c>
      <c r="E97" s="346" t="s">
        <v>2</v>
      </c>
      <c r="F97" s="346" t="s">
        <v>3</v>
      </c>
      <c r="G97" s="346" t="s">
        <v>4</v>
      </c>
      <c r="H97" s="346" t="s">
        <v>5</v>
      </c>
      <c r="I97" s="346" t="s">
        <v>6</v>
      </c>
      <c r="J97" s="346" t="s">
        <v>7</v>
      </c>
      <c r="K97" s="346" t="s">
        <v>8</v>
      </c>
      <c r="L97" s="346" t="s">
        <v>9</v>
      </c>
      <c r="M97" s="346" t="s">
        <v>10</v>
      </c>
      <c r="N97" s="346" t="s">
        <v>11</v>
      </c>
      <c r="O97" s="346" t="s">
        <v>12</v>
      </c>
      <c r="P97" s="346" t="s">
        <v>13</v>
      </c>
      <c r="Q97" s="346" t="s">
        <v>14</v>
      </c>
      <c r="R97" s="346" t="s">
        <v>15</v>
      </c>
      <c r="S97" s="346" t="s">
        <v>16</v>
      </c>
      <c r="T97" s="346" t="s">
        <v>217</v>
      </c>
      <c r="U97" s="346" t="s">
        <v>37</v>
      </c>
      <c r="V97" s="348" t="s">
        <v>38</v>
      </c>
    </row>
    <row r="98" spans="1:22">
      <c r="A98" s="133"/>
      <c r="B98" s="131" t="s">
        <v>34</v>
      </c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70"/>
    </row>
    <row r="99" spans="1:22">
      <c r="A99" s="340" t="s">
        <v>39</v>
      </c>
      <c r="B99" s="340" t="s">
        <v>545</v>
      </c>
      <c r="C99" s="346">
        <v>15</v>
      </c>
      <c r="D99" s="346">
        <v>6</v>
      </c>
      <c r="E99" s="346">
        <v>4</v>
      </c>
      <c r="F99" s="346">
        <v>9</v>
      </c>
      <c r="G99" s="346">
        <v>12</v>
      </c>
      <c r="H99" s="346">
        <v>6</v>
      </c>
      <c r="I99" s="346">
        <v>9</v>
      </c>
      <c r="J99" s="346">
        <v>0</v>
      </c>
      <c r="K99" s="346">
        <v>11</v>
      </c>
      <c r="L99" s="346">
        <v>12</v>
      </c>
      <c r="M99" s="346">
        <v>9</v>
      </c>
      <c r="N99" s="346">
        <v>3</v>
      </c>
      <c r="O99" s="346">
        <v>9</v>
      </c>
      <c r="P99" s="346">
        <v>12</v>
      </c>
      <c r="Q99" s="346">
        <v>13</v>
      </c>
      <c r="R99" s="346">
        <v>12</v>
      </c>
      <c r="S99" s="346">
        <v>9</v>
      </c>
      <c r="T99" s="346">
        <v>3</v>
      </c>
      <c r="U99" s="346">
        <f t="shared" ref="U99:U114" si="15">SUM(C99:T99)</f>
        <v>154</v>
      </c>
      <c r="V99" s="348">
        <f t="shared" ref="V99:V114" si="16">U99/18</f>
        <v>8.5555555555555554</v>
      </c>
    </row>
    <row r="100" spans="1:22">
      <c r="A100" s="341" t="s">
        <v>40</v>
      </c>
      <c r="B100" s="341" t="s">
        <v>546</v>
      </c>
      <c r="C100" s="346">
        <v>10</v>
      </c>
      <c r="D100" s="346">
        <v>3</v>
      </c>
      <c r="E100" s="346">
        <v>0</v>
      </c>
      <c r="F100" s="346">
        <v>12</v>
      </c>
      <c r="G100" s="346">
        <v>0</v>
      </c>
      <c r="H100" s="346">
        <v>6</v>
      </c>
      <c r="I100" s="346">
        <v>9</v>
      </c>
      <c r="J100" s="346">
        <v>0</v>
      </c>
      <c r="K100" s="346">
        <v>0</v>
      </c>
      <c r="L100" s="346">
        <v>9</v>
      </c>
      <c r="M100" s="346">
        <v>9</v>
      </c>
      <c r="N100" s="346">
        <v>3</v>
      </c>
      <c r="O100" s="346">
        <v>3</v>
      </c>
      <c r="P100" s="346">
        <v>9</v>
      </c>
      <c r="Q100" s="346">
        <v>0</v>
      </c>
      <c r="R100" s="346">
        <v>4</v>
      </c>
      <c r="S100" s="346">
        <v>18</v>
      </c>
      <c r="T100" s="346">
        <v>0</v>
      </c>
      <c r="U100" s="346">
        <f t="shared" si="15"/>
        <v>95</v>
      </c>
      <c r="V100" s="348">
        <f t="shared" si="16"/>
        <v>5.2777777777777777</v>
      </c>
    </row>
    <row r="101" spans="1:22">
      <c r="A101" s="341" t="s">
        <v>41</v>
      </c>
      <c r="B101" s="341" t="s">
        <v>547</v>
      </c>
      <c r="C101" s="346">
        <v>0</v>
      </c>
      <c r="D101" s="346">
        <v>0</v>
      </c>
      <c r="E101" s="346">
        <v>0</v>
      </c>
      <c r="F101" s="346">
        <v>0</v>
      </c>
      <c r="G101" s="346">
        <v>0</v>
      </c>
      <c r="H101" s="346">
        <v>0</v>
      </c>
      <c r="I101" s="346">
        <v>0</v>
      </c>
      <c r="J101" s="346">
        <v>0</v>
      </c>
      <c r="K101" s="346">
        <v>0</v>
      </c>
      <c r="L101" s="346">
        <v>0</v>
      </c>
      <c r="M101" s="346">
        <v>0</v>
      </c>
      <c r="N101" s="346">
        <v>0</v>
      </c>
      <c r="O101" s="346">
        <v>0</v>
      </c>
      <c r="P101" s="346">
        <v>0</v>
      </c>
      <c r="Q101" s="346">
        <v>0</v>
      </c>
      <c r="R101" s="346">
        <v>0</v>
      </c>
      <c r="S101" s="346">
        <v>0</v>
      </c>
      <c r="T101" s="346">
        <v>0</v>
      </c>
      <c r="U101" s="346">
        <f t="shared" si="15"/>
        <v>0</v>
      </c>
      <c r="V101" s="348">
        <f t="shared" si="16"/>
        <v>0</v>
      </c>
    </row>
    <row r="102" spans="1:22">
      <c r="A102" s="341" t="s">
        <v>42</v>
      </c>
      <c r="B102" s="341" t="s">
        <v>548</v>
      </c>
      <c r="C102" s="346">
        <v>6</v>
      </c>
      <c r="D102" s="346">
        <v>0</v>
      </c>
      <c r="E102" s="346">
        <v>0</v>
      </c>
      <c r="F102" s="346">
        <v>0</v>
      </c>
      <c r="G102" s="346">
        <v>0</v>
      </c>
      <c r="H102" s="346">
        <v>0</v>
      </c>
      <c r="I102" s="346">
        <v>0</v>
      </c>
      <c r="J102" s="346">
        <v>0</v>
      </c>
      <c r="K102" s="346">
        <v>0</v>
      </c>
      <c r="L102" s="346">
        <v>0</v>
      </c>
      <c r="M102" s="346">
        <v>0</v>
      </c>
      <c r="N102" s="346">
        <v>6</v>
      </c>
      <c r="O102" s="346">
        <v>6</v>
      </c>
      <c r="P102" s="346">
        <v>0</v>
      </c>
      <c r="Q102" s="346">
        <v>12</v>
      </c>
      <c r="R102" s="346">
        <v>6</v>
      </c>
      <c r="S102" s="346">
        <v>6</v>
      </c>
      <c r="T102" s="346">
        <v>0</v>
      </c>
      <c r="U102" s="346">
        <f t="shared" si="15"/>
        <v>42</v>
      </c>
      <c r="V102" s="348">
        <f t="shared" si="16"/>
        <v>2.3333333333333335</v>
      </c>
    </row>
    <row r="103" spans="1:22">
      <c r="A103" s="341" t="s">
        <v>43</v>
      </c>
      <c r="B103" s="341" t="s">
        <v>549</v>
      </c>
      <c r="C103" s="346">
        <v>0</v>
      </c>
      <c r="D103" s="346">
        <v>0</v>
      </c>
      <c r="E103" s="346">
        <v>3</v>
      </c>
      <c r="F103" s="346">
        <v>0</v>
      </c>
      <c r="G103" s="346">
        <v>0</v>
      </c>
      <c r="H103" s="346">
        <v>0</v>
      </c>
      <c r="I103" s="346">
        <v>0</v>
      </c>
      <c r="J103" s="346">
        <v>0</v>
      </c>
      <c r="K103" s="346">
        <v>0</v>
      </c>
      <c r="L103" s="346">
        <v>12</v>
      </c>
      <c r="M103" s="346">
        <v>6</v>
      </c>
      <c r="N103" s="346">
        <v>0</v>
      </c>
      <c r="O103" s="346">
        <v>6</v>
      </c>
      <c r="P103" s="346">
        <v>0</v>
      </c>
      <c r="Q103" s="346">
        <v>0</v>
      </c>
      <c r="R103" s="346">
        <v>6</v>
      </c>
      <c r="S103" s="346">
        <v>0</v>
      </c>
      <c r="T103" s="346">
        <v>0</v>
      </c>
      <c r="U103" s="346">
        <f t="shared" si="15"/>
        <v>33</v>
      </c>
      <c r="V103" s="348">
        <f t="shared" si="16"/>
        <v>1.8333333333333333</v>
      </c>
    </row>
    <row r="104" spans="1:22">
      <c r="A104" s="341" t="s">
        <v>44</v>
      </c>
      <c r="B104" s="341" t="s">
        <v>962</v>
      </c>
      <c r="C104" s="346">
        <v>0</v>
      </c>
      <c r="D104" s="346">
        <v>0</v>
      </c>
      <c r="E104" s="346">
        <v>12</v>
      </c>
      <c r="F104" s="346">
        <v>3</v>
      </c>
      <c r="G104" s="346">
        <v>0</v>
      </c>
      <c r="H104" s="346">
        <v>0</v>
      </c>
      <c r="I104" s="346">
        <v>0</v>
      </c>
      <c r="J104" s="346">
        <v>0</v>
      </c>
      <c r="K104" s="346">
        <v>0</v>
      </c>
      <c r="L104" s="346">
        <v>0</v>
      </c>
      <c r="M104" s="346">
        <v>0</v>
      </c>
      <c r="N104" s="346">
        <v>0</v>
      </c>
      <c r="O104" s="346">
        <v>0</v>
      </c>
      <c r="P104" s="346">
        <v>0</v>
      </c>
      <c r="Q104" s="346">
        <v>0</v>
      </c>
      <c r="R104" s="346">
        <v>0</v>
      </c>
      <c r="S104" s="346">
        <v>0</v>
      </c>
      <c r="T104" s="346">
        <v>0</v>
      </c>
      <c r="U104" s="346">
        <f t="shared" si="15"/>
        <v>15</v>
      </c>
      <c r="V104" s="348">
        <f t="shared" si="16"/>
        <v>0.83333333333333337</v>
      </c>
    </row>
    <row r="105" spans="1:22">
      <c r="A105" s="341" t="s">
        <v>45</v>
      </c>
      <c r="B105" s="341" t="s">
        <v>551</v>
      </c>
      <c r="C105" s="346">
        <v>0</v>
      </c>
      <c r="D105" s="346">
        <v>0</v>
      </c>
      <c r="E105" s="346">
        <v>0</v>
      </c>
      <c r="F105" s="346">
        <v>0</v>
      </c>
      <c r="G105" s="346">
        <v>0</v>
      </c>
      <c r="H105" s="346">
        <v>0</v>
      </c>
      <c r="I105" s="346">
        <v>0</v>
      </c>
      <c r="J105" s="346">
        <v>0</v>
      </c>
      <c r="K105" s="346">
        <v>0</v>
      </c>
      <c r="L105" s="346">
        <v>0</v>
      </c>
      <c r="M105" s="346">
        <v>0</v>
      </c>
      <c r="N105" s="346">
        <v>0</v>
      </c>
      <c r="O105" s="346">
        <v>0</v>
      </c>
      <c r="P105" s="346">
        <v>0</v>
      </c>
      <c r="Q105" s="346">
        <v>0</v>
      </c>
      <c r="R105" s="346">
        <v>0</v>
      </c>
      <c r="S105" s="346">
        <v>0</v>
      </c>
      <c r="T105" s="346">
        <v>0</v>
      </c>
      <c r="U105" s="346">
        <f t="shared" si="15"/>
        <v>0</v>
      </c>
      <c r="V105" s="348">
        <f t="shared" si="16"/>
        <v>0</v>
      </c>
    </row>
    <row r="106" spans="1:22">
      <c r="A106" s="340" t="s">
        <v>46</v>
      </c>
      <c r="B106" s="340" t="s">
        <v>552</v>
      </c>
      <c r="C106" s="346">
        <v>3</v>
      </c>
      <c r="D106" s="346">
        <v>0</v>
      </c>
      <c r="E106" s="346">
        <v>3</v>
      </c>
      <c r="F106" s="346">
        <v>0</v>
      </c>
      <c r="G106" s="346">
        <v>0</v>
      </c>
      <c r="H106" s="346">
        <v>9</v>
      </c>
      <c r="I106" s="346">
        <v>6</v>
      </c>
      <c r="J106" s="346">
        <v>0</v>
      </c>
      <c r="K106" s="346">
        <v>0</v>
      </c>
      <c r="L106" s="346">
        <v>0</v>
      </c>
      <c r="M106" s="346">
        <v>0</v>
      </c>
      <c r="N106" s="346">
        <v>0</v>
      </c>
      <c r="O106" s="346">
        <v>0</v>
      </c>
      <c r="P106" s="346">
        <v>3</v>
      </c>
      <c r="Q106" s="346">
        <v>3</v>
      </c>
      <c r="R106" s="346">
        <v>0</v>
      </c>
      <c r="S106" s="346">
        <v>0</v>
      </c>
      <c r="T106" s="346">
        <v>3</v>
      </c>
      <c r="U106" s="346">
        <f t="shared" si="15"/>
        <v>30</v>
      </c>
      <c r="V106" s="348">
        <f t="shared" si="16"/>
        <v>1.6666666666666667</v>
      </c>
    </row>
    <row r="107" spans="1:22">
      <c r="A107" s="341" t="s">
        <v>47</v>
      </c>
      <c r="B107" s="341" t="s">
        <v>553</v>
      </c>
      <c r="C107" s="346">
        <v>3</v>
      </c>
      <c r="D107" s="346">
        <v>3</v>
      </c>
      <c r="E107" s="346">
        <v>3</v>
      </c>
      <c r="F107" s="346">
        <v>0</v>
      </c>
      <c r="G107" s="346">
        <v>9</v>
      </c>
      <c r="H107" s="346">
        <v>0</v>
      </c>
      <c r="I107" s="346">
        <v>0</v>
      </c>
      <c r="J107" s="346">
        <v>0</v>
      </c>
      <c r="K107" s="346">
        <v>6</v>
      </c>
      <c r="L107" s="346">
        <v>3</v>
      </c>
      <c r="M107" s="346">
        <v>6</v>
      </c>
      <c r="N107" s="346">
        <v>0</v>
      </c>
      <c r="O107" s="346">
        <v>6</v>
      </c>
      <c r="P107" s="346">
        <v>0</v>
      </c>
      <c r="Q107" s="346">
        <v>0</v>
      </c>
      <c r="R107" s="346">
        <v>0</v>
      </c>
      <c r="S107" s="346">
        <v>9</v>
      </c>
      <c r="T107" s="346">
        <v>0</v>
      </c>
      <c r="U107" s="346">
        <f t="shared" si="15"/>
        <v>48</v>
      </c>
      <c r="V107" s="348">
        <f t="shared" si="16"/>
        <v>2.6666666666666665</v>
      </c>
    </row>
    <row r="108" spans="1:22">
      <c r="A108" s="341" t="s">
        <v>48</v>
      </c>
      <c r="B108" s="341" t="s">
        <v>554</v>
      </c>
      <c r="C108" s="346">
        <v>0</v>
      </c>
      <c r="D108" s="346">
        <v>0</v>
      </c>
      <c r="E108" s="346">
        <v>3</v>
      </c>
      <c r="F108" s="346">
        <v>0</v>
      </c>
      <c r="G108" s="346">
        <v>0</v>
      </c>
      <c r="H108" s="346">
        <v>3</v>
      </c>
      <c r="I108" s="346">
        <v>0</v>
      </c>
      <c r="J108" s="346">
        <v>0</v>
      </c>
      <c r="K108" s="346">
        <v>0</v>
      </c>
      <c r="L108" s="346">
        <v>3</v>
      </c>
      <c r="M108" s="346">
        <v>0</v>
      </c>
      <c r="N108" s="346">
        <v>0</v>
      </c>
      <c r="O108" s="346">
        <v>3</v>
      </c>
      <c r="P108" s="346">
        <v>3</v>
      </c>
      <c r="Q108" s="346">
        <v>0</v>
      </c>
      <c r="R108" s="346">
        <v>6</v>
      </c>
      <c r="S108" s="346">
        <v>0</v>
      </c>
      <c r="T108" s="346">
        <v>0</v>
      </c>
      <c r="U108" s="346">
        <f t="shared" si="15"/>
        <v>21</v>
      </c>
      <c r="V108" s="348">
        <f t="shared" si="16"/>
        <v>1.1666666666666667</v>
      </c>
    </row>
    <row r="109" spans="1:22">
      <c r="A109" s="341" t="s">
        <v>49</v>
      </c>
      <c r="B109" s="341" t="s">
        <v>555</v>
      </c>
      <c r="C109" s="346">
        <v>0</v>
      </c>
      <c r="D109" s="346">
        <v>0</v>
      </c>
      <c r="E109" s="346">
        <v>3</v>
      </c>
      <c r="F109" s="346">
        <v>0</v>
      </c>
      <c r="G109" s="346">
        <v>0</v>
      </c>
      <c r="H109" s="346">
        <v>6</v>
      </c>
      <c r="I109" s="346">
        <v>0</v>
      </c>
      <c r="J109" s="346">
        <v>3</v>
      </c>
      <c r="K109" s="346">
        <v>0</v>
      </c>
      <c r="L109" s="346">
        <v>0</v>
      </c>
      <c r="M109" s="346">
        <v>6</v>
      </c>
      <c r="N109" s="346">
        <v>0</v>
      </c>
      <c r="O109" s="346">
        <v>0</v>
      </c>
      <c r="P109" s="346">
        <v>3</v>
      </c>
      <c r="Q109" s="346">
        <v>0</v>
      </c>
      <c r="R109" s="346">
        <v>0</v>
      </c>
      <c r="S109" s="346">
        <v>3</v>
      </c>
      <c r="T109" s="346">
        <v>0</v>
      </c>
      <c r="U109" s="346">
        <f t="shared" si="15"/>
        <v>24</v>
      </c>
      <c r="V109" s="348">
        <f t="shared" si="16"/>
        <v>1.3333333333333333</v>
      </c>
    </row>
    <row r="110" spans="1:22">
      <c r="A110" s="341" t="s">
        <v>50</v>
      </c>
      <c r="B110" s="341" t="s">
        <v>556</v>
      </c>
      <c r="C110" s="346">
        <v>1</v>
      </c>
      <c r="D110" s="346">
        <v>0</v>
      </c>
      <c r="E110" s="346">
        <v>0</v>
      </c>
      <c r="F110" s="346">
        <v>3</v>
      </c>
      <c r="G110" s="346">
        <v>0</v>
      </c>
      <c r="H110" s="346">
        <v>0</v>
      </c>
      <c r="I110" s="346">
        <v>0</v>
      </c>
      <c r="J110" s="346">
        <v>0</v>
      </c>
      <c r="K110" s="346">
        <v>0</v>
      </c>
      <c r="L110" s="346">
        <v>0</v>
      </c>
      <c r="M110" s="346">
        <v>6</v>
      </c>
      <c r="N110" s="346">
        <v>0</v>
      </c>
      <c r="O110" s="346">
        <v>0</v>
      </c>
      <c r="P110" s="346">
        <v>0</v>
      </c>
      <c r="Q110" s="346">
        <v>0</v>
      </c>
      <c r="R110" s="346">
        <v>0</v>
      </c>
      <c r="S110" s="346">
        <v>0</v>
      </c>
      <c r="T110" s="346">
        <v>3</v>
      </c>
      <c r="U110" s="346">
        <f t="shared" si="15"/>
        <v>13</v>
      </c>
      <c r="V110" s="348">
        <f t="shared" si="16"/>
        <v>0.72222222222222221</v>
      </c>
    </row>
    <row r="111" spans="1:22">
      <c r="A111" s="341" t="s">
        <v>51</v>
      </c>
      <c r="B111" s="341" t="s">
        <v>557</v>
      </c>
      <c r="C111" s="346">
        <v>7</v>
      </c>
      <c r="D111" s="346">
        <v>11</v>
      </c>
      <c r="E111" s="346">
        <v>5</v>
      </c>
      <c r="F111" s="346">
        <v>11</v>
      </c>
      <c r="G111" s="346">
        <v>8</v>
      </c>
      <c r="H111" s="346">
        <v>6</v>
      </c>
      <c r="I111" s="346">
        <v>0</v>
      </c>
      <c r="J111" s="346">
        <v>9</v>
      </c>
      <c r="K111" s="346">
        <v>8</v>
      </c>
      <c r="L111" s="346">
        <v>12</v>
      </c>
      <c r="M111" s="346">
        <v>22</v>
      </c>
      <c r="N111" s="346">
        <v>0</v>
      </c>
      <c r="O111" s="346">
        <v>6</v>
      </c>
      <c r="P111" s="346">
        <v>0</v>
      </c>
      <c r="Q111" s="346">
        <v>6</v>
      </c>
      <c r="R111" s="346">
        <v>3</v>
      </c>
      <c r="S111" s="346">
        <v>3</v>
      </c>
      <c r="T111" s="346">
        <v>5</v>
      </c>
      <c r="U111" s="346">
        <f t="shared" si="15"/>
        <v>122</v>
      </c>
      <c r="V111" s="348">
        <f t="shared" si="16"/>
        <v>6.7777777777777777</v>
      </c>
    </row>
    <row r="112" spans="1:22">
      <c r="A112" s="341" t="s">
        <v>52</v>
      </c>
      <c r="B112" s="341" t="s">
        <v>558</v>
      </c>
      <c r="C112" s="346">
        <v>1</v>
      </c>
      <c r="D112" s="346">
        <v>19</v>
      </c>
      <c r="E112" s="346">
        <v>16</v>
      </c>
      <c r="F112" s="346">
        <v>8</v>
      </c>
      <c r="G112" s="346">
        <v>9</v>
      </c>
      <c r="H112" s="346">
        <v>6</v>
      </c>
      <c r="I112" s="346">
        <v>11</v>
      </c>
      <c r="J112" s="346">
        <v>7</v>
      </c>
      <c r="K112" s="346">
        <v>0</v>
      </c>
      <c r="L112" s="346">
        <v>6</v>
      </c>
      <c r="M112" s="346">
        <v>0</v>
      </c>
      <c r="N112" s="346">
        <v>0</v>
      </c>
      <c r="O112" s="346">
        <v>8</v>
      </c>
      <c r="P112" s="346">
        <v>2</v>
      </c>
      <c r="Q112" s="346">
        <v>14</v>
      </c>
      <c r="R112" s="346">
        <v>13</v>
      </c>
      <c r="S112" s="346">
        <v>8</v>
      </c>
      <c r="T112" s="346">
        <v>4</v>
      </c>
      <c r="U112" s="346">
        <f t="shared" si="15"/>
        <v>132</v>
      </c>
      <c r="V112" s="348">
        <f t="shared" si="16"/>
        <v>7.333333333333333</v>
      </c>
    </row>
    <row r="113" spans="1:22">
      <c r="A113" s="341" t="s">
        <v>149</v>
      </c>
      <c r="B113" s="341" t="s">
        <v>715</v>
      </c>
      <c r="C113" s="346">
        <v>0</v>
      </c>
      <c r="D113" s="346">
        <v>0</v>
      </c>
      <c r="E113" s="346">
        <v>0</v>
      </c>
      <c r="F113" s="346">
        <v>12</v>
      </c>
      <c r="G113" s="346">
        <v>6</v>
      </c>
      <c r="H113" s="346">
        <v>0</v>
      </c>
      <c r="I113" s="346">
        <v>0</v>
      </c>
      <c r="J113" s="346">
        <v>0</v>
      </c>
      <c r="K113" s="346">
        <v>0</v>
      </c>
      <c r="L113" s="346">
        <v>0</v>
      </c>
      <c r="M113" s="346">
        <v>0</v>
      </c>
      <c r="N113" s="346">
        <v>0</v>
      </c>
      <c r="O113" s="346">
        <v>6</v>
      </c>
      <c r="P113" s="346">
        <v>0</v>
      </c>
      <c r="Q113" s="346">
        <v>0</v>
      </c>
      <c r="R113" s="346">
        <v>0</v>
      </c>
      <c r="S113" s="346">
        <v>0</v>
      </c>
      <c r="T113" s="346">
        <v>0</v>
      </c>
      <c r="U113" s="346">
        <f t="shared" si="15"/>
        <v>24</v>
      </c>
      <c r="V113" s="348">
        <f t="shared" si="16"/>
        <v>1.3333333333333333</v>
      </c>
    </row>
    <row r="114" spans="1:22">
      <c r="A114" s="341" t="s">
        <v>150</v>
      </c>
      <c r="B114" s="341" t="s">
        <v>716</v>
      </c>
      <c r="C114" s="346">
        <v>0</v>
      </c>
      <c r="D114" s="346">
        <v>0</v>
      </c>
      <c r="E114" s="346">
        <v>0</v>
      </c>
      <c r="F114" s="346">
        <v>0</v>
      </c>
      <c r="G114" s="346">
        <v>0</v>
      </c>
      <c r="H114" s="346">
        <v>0</v>
      </c>
      <c r="I114" s="346">
        <v>0</v>
      </c>
      <c r="J114" s="346">
        <v>0</v>
      </c>
      <c r="K114" s="346">
        <v>0</v>
      </c>
      <c r="L114" s="346">
        <v>0</v>
      </c>
      <c r="M114" s="346">
        <v>0</v>
      </c>
      <c r="N114" s="346">
        <v>0</v>
      </c>
      <c r="O114" s="346">
        <v>0</v>
      </c>
      <c r="P114" s="346">
        <v>0</v>
      </c>
      <c r="Q114" s="346">
        <v>12</v>
      </c>
      <c r="R114" s="346">
        <v>0</v>
      </c>
      <c r="S114" s="346">
        <v>0</v>
      </c>
      <c r="T114" s="346">
        <v>6</v>
      </c>
      <c r="U114" s="346">
        <f t="shared" si="15"/>
        <v>18</v>
      </c>
      <c r="V114" s="348">
        <f t="shared" si="16"/>
        <v>1</v>
      </c>
    </row>
    <row r="115" spans="1:22">
      <c r="A115" s="131"/>
      <c r="B115" s="132" t="s">
        <v>28</v>
      </c>
      <c r="C115" s="371">
        <f t="shared" ref="C115:R115" si="17">SUM(C99:C114)</f>
        <v>46</v>
      </c>
      <c r="D115" s="371">
        <f t="shared" si="17"/>
        <v>42</v>
      </c>
      <c r="E115" s="371">
        <f t="shared" si="17"/>
        <v>52</v>
      </c>
      <c r="F115" s="371">
        <f t="shared" si="17"/>
        <v>58</v>
      </c>
      <c r="G115" s="371">
        <f t="shared" si="17"/>
        <v>44</v>
      </c>
      <c r="H115" s="371">
        <f t="shared" si="17"/>
        <v>42</v>
      </c>
      <c r="I115" s="371">
        <f t="shared" si="17"/>
        <v>35</v>
      </c>
      <c r="J115" s="371">
        <f t="shared" si="17"/>
        <v>19</v>
      </c>
      <c r="K115" s="371">
        <f t="shared" si="17"/>
        <v>25</v>
      </c>
      <c r="L115" s="371">
        <f t="shared" si="17"/>
        <v>57</v>
      </c>
      <c r="M115" s="371">
        <f t="shared" si="17"/>
        <v>64</v>
      </c>
      <c r="N115" s="371">
        <f t="shared" si="17"/>
        <v>12</v>
      </c>
      <c r="O115" s="371">
        <f t="shared" si="17"/>
        <v>53</v>
      </c>
      <c r="P115" s="371">
        <f t="shared" si="17"/>
        <v>32</v>
      </c>
      <c r="Q115" s="371">
        <f t="shared" si="17"/>
        <v>60</v>
      </c>
      <c r="R115" s="371">
        <f t="shared" si="17"/>
        <v>50</v>
      </c>
      <c r="S115" s="371">
        <f>SUM(S99:S114)</f>
        <v>56</v>
      </c>
      <c r="T115" s="371">
        <f>SUM(T99:T114)</f>
        <v>24</v>
      </c>
      <c r="U115" s="371">
        <f>SUM(C115:T115)</f>
        <v>771</v>
      </c>
      <c r="V115" s="372">
        <f>SUM(AVERAGE(C115:T115))</f>
        <v>42.833333333333336</v>
      </c>
    </row>
    <row r="116" spans="1:22">
      <c r="A116" s="109"/>
      <c r="B116" s="109"/>
      <c r="C116" s="346" t="s">
        <v>0</v>
      </c>
      <c r="D116" s="346" t="s">
        <v>1</v>
      </c>
      <c r="E116" s="346" t="s">
        <v>2</v>
      </c>
      <c r="F116" s="346" t="s">
        <v>3</v>
      </c>
      <c r="G116" s="346" t="s">
        <v>4</v>
      </c>
      <c r="H116" s="346" t="s">
        <v>5</v>
      </c>
      <c r="I116" s="346" t="s">
        <v>6</v>
      </c>
      <c r="J116" s="346" t="s">
        <v>7</v>
      </c>
      <c r="K116" s="346" t="s">
        <v>8</v>
      </c>
      <c r="L116" s="346" t="s">
        <v>9</v>
      </c>
      <c r="M116" s="346" t="s">
        <v>10</v>
      </c>
      <c r="N116" s="346" t="s">
        <v>11</v>
      </c>
      <c r="O116" s="346" t="s">
        <v>12</v>
      </c>
      <c r="P116" s="346" t="s">
        <v>13</v>
      </c>
      <c r="Q116" s="346" t="s">
        <v>14</v>
      </c>
      <c r="R116" s="346" t="s">
        <v>15</v>
      </c>
      <c r="S116" s="346" t="s">
        <v>16</v>
      </c>
      <c r="T116" s="346" t="s">
        <v>217</v>
      </c>
      <c r="U116" s="346" t="s">
        <v>37</v>
      </c>
      <c r="V116" s="348" t="s">
        <v>38</v>
      </c>
    </row>
    <row r="117" spans="1:22">
      <c r="A117" s="136"/>
      <c r="B117" s="134" t="s">
        <v>195</v>
      </c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4"/>
    </row>
    <row r="118" spans="1:22" ht="12.75" customHeight="1">
      <c r="A118" s="109" t="s">
        <v>39</v>
      </c>
      <c r="B118" s="435" t="s">
        <v>367</v>
      </c>
      <c r="C118" s="346">
        <v>6</v>
      </c>
      <c r="D118" s="346">
        <v>3</v>
      </c>
      <c r="E118" s="346">
        <v>0</v>
      </c>
      <c r="F118" s="346">
        <v>12</v>
      </c>
      <c r="G118" s="346">
        <v>0</v>
      </c>
      <c r="H118" s="346">
        <v>3</v>
      </c>
      <c r="I118" s="346">
        <v>0</v>
      </c>
      <c r="J118" s="346">
        <v>3</v>
      </c>
      <c r="K118" s="346">
        <v>0</v>
      </c>
      <c r="L118" s="346">
        <v>6</v>
      </c>
      <c r="M118" s="346">
        <v>0</v>
      </c>
      <c r="N118" s="346">
        <v>3</v>
      </c>
      <c r="O118" s="346">
        <v>0</v>
      </c>
      <c r="P118" s="346">
        <v>12</v>
      </c>
      <c r="Q118" s="346">
        <v>0</v>
      </c>
      <c r="R118" s="346">
        <v>2</v>
      </c>
      <c r="S118" s="346">
        <v>15</v>
      </c>
      <c r="T118" s="346">
        <v>9</v>
      </c>
      <c r="U118" s="346">
        <f t="shared" ref="U118:U134" si="18">SUM(C118:T118)</f>
        <v>74</v>
      </c>
      <c r="V118" s="348">
        <f t="shared" ref="V118:V133" si="19">U118/18</f>
        <v>4.1111111111111107</v>
      </c>
    </row>
    <row r="119" spans="1:22">
      <c r="A119" s="436" t="s">
        <v>40</v>
      </c>
      <c r="B119" s="99" t="s">
        <v>851</v>
      </c>
      <c r="C119" s="346">
        <v>6</v>
      </c>
      <c r="D119" s="346">
        <v>0</v>
      </c>
      <c r="E119" s="346">
        <v>3</v>
      </c>
      <c r="F119" s="346">
        <v>6</v>
      </c>
      <c r="G119" s="346">
        <v>0</v>
      </c>
      <c r="H119" s="346">
        <v>0</v>
      </c>
      <c r="I119" s="346">
        <v>6</v>
      </c>
      <c r="J119" s="346">
        <v>3</v>
      </c>
      <c r="K119" s="346">
        <v>6</v>
      </c>
      <c r="L119" s="346">
        <v>3</v>
      </c>
      <c r="M119" s="346">
        <v>6</v>
      </c>
      <c r="N119" s="346">
        <v>0</v>
      </c>
      <c r="O119" s="346">
        <v>0</v>
      </c>
      <c r="P119" s="346">
        <v>0</v>
      </c>
      <c r="Q119" s="346">
        <v>12</v>
      </c>
      <c r="R119" s="346">
        <v>3</v>
      </c>
      <c r="S119" s="346">
        <v>0</v>
      </c>
      <c r="T119" s="346">
        <v>9</v>
      </c>
      <c r="U119" s="346">
        <f t="shared" si="18"/>
        <v>63</v>
      </c>
      <c r="V119" s="348">
        <f t="shared" si="19"/>
        <v>3.5</v>
      </c>
    </row>
    <row r="120" spans="1:22">
      <c r="A120" s="436" t="s">
        <v>41</v>
      </c>
      <c r="B120" s="435" t="s">
        <v>368</v>
      </c>
      <c r="C120" s="346">
        <v>0</v>
      </c>
      <c r="D120" s="346">
        <v>0</v>
      </c>
      <c r="E120" s="346">
        <v>0</v>
      </c>
      <c r="F120" s="346">
        <v>12</v>
      </c>
      <c r="G120" s="346">
        <v>0</v>
      </c>
      <c r="H120" s="346">
        <v>3</v>
      </c>
      <c r="I120" s="346">
        <v>3</v>
      </c>
      <c r="J120" s="346">
        <v>0</v>
      </c>
      <c r="K120" s="346">
        <v>0</v>
      </c>
      <c r="L120" s="346">
        <v>6</v>
      </c>
      <c r="M120" s="346">
        <v>3</v>
      </c>
      <c r="N120" s="346">
        <v>1</v>
      </c>
      <c r="O120" s="346">
        <v>3</v>
      </c>
      <c r="P120" s="346">
        <v>0</v>
      </c>
      <c r="Q120" s="346">
        <v>0</v>
      </c>
      <c r="R120" s="346">
        <v>3</v>
      </c>
      <c r="S120" s="346">
        <v>3</v>
      </c>
      <c r="T120" s="346">
        <v>4</v>
      </c>
      <c r="U120" s="346">
        <f t="shared" si="18"/>
        <v>41</v>
      </c>
      <c r="V120" s="348">
        <f t="shared" si="19"/>
        <v>2.2777777777777777</v>
      </c>
    </row>
    <row r="121" spans="1:22">
      <c r="A121" s="436" t="s">
        <v>42</v>
      </c>
      <c r="B121" s="437" t="s">
        <v>369</v>
      </c>
      <c r="C121" s="346">
        <v>0</v>
      </c>
      <c r="D121" s="346">
        <v>18</v>
      </c>
      <c r="E121" s="346">
        <v>6</v>
      </c>
      <c r="F121" s="346">
        <v>6</v>
      </c>
      <c r="G121" s="346">
        <v>12</v>
      </c>
      <c r="H121" s="346">
        <v>6</v>
      </c>
      <c r="I121" s="346">
        <v>6</v>
      </c>
      <c r="J121" s="346">
        <v>14</v>
      </c>
      <c r="K121" s="346">
        <v>0</v>
      </c>
      <c r="L121" s="346">
        <v>6</v>
      </c>
      <c r="M121" s="346">
        <v>0</v>
      </c>
      <c r="N121" s="346">
        <v>6</v>
      </c>
      <c r="O121" s="346">
        <v>0</v>
      </c>
      <c r="P121" s="346">
        <v>0</v>
      </c>
      <c r="Q121" s="346">
        <v>0</v>
      </c>
      <c r="R121" s="346">
        <v>0</v>
      </c>
      <c r="S121" s="346">
        <v>0</v>
      </c>
      <c r="T121" s="346">
        <v>3</v>
      </c>
      <c r="U121" s="346">
        <f t="shared" si="18"/>
        <v>83</v>
      </c>
      <c r="V121" s="348">
        <f t="shared" si="19"/>
        <v>4.6111111111111107</v>
      </c>
    </row>
    <row r="122" spans="1:22">
      <c r="A122" s="436" t="s">
        <v>43</v>
      </c>
      <c r="B122" s="437" t="s">
        <v>370</v>
      </c>
      <c r="C122" s="346">
        <v>6</v>
      </c>
      <c r="D122" s="346">
        <v>3</v>
      </c>
      <c r="E122" s="346">
        <v>0</v>
      </c>
      <c r="F122" s="346">
        <v>0</v>
      </c>
      <c r="G122" s="346">
        <v>0</v>
      </c>
      <c r="H122" s="346">
        <v>0</v>
      </c>
      <c r="I122" s="346">
        <v>0</v>
      </c>
      <c r="J122" s="346">
        <v>3</v>
      </c>
      <c r="K122" s="346">
        <v>0</v>
      </c>
      <c r="L122" s="346">
        <v>6</v>
      </c>
      <c r="M122" s="346">
        <v>6</v>
      </c>
      <c r="N122" s="346">
        <v>2</v>
      </c>
      <c r="O122" s="346">
        <v>6</v>
      </c>
      <c r="P122" s="346">
        <v>0</v>
      </c>
      <c r="Q122" s="346">
        <v>0</v>
      </c>
      <c r="R122" s="346">
        <v>0</v>
      </c>
      <c r="S122" s="346">
        <v>9</v>
      </c>
      <c r="T122" s="346">
        <v>0</v>
      </c>
      <c r="U122" s="346">
        <f t="shared" si="18"/>
        <v>41</v>
      </c>
      <c r="V122" s="348">
        <f t="shared" si="19"/>
        <v>2.2777777777777777</v>
      </c>
    </row>
    <row r="123" spans="1:22">
      <c r="A123" s="436" t="s">
        <v>44</v>
      </c>
      <c r="B123" s="438" t="s">
        <v>818</v>
      </c>
      <c r="C123" s="346">
        <v>0</v>
      </c>
      <c r="D123" s="346">
        <v>0</v>
      </c>
      <c r="E123" s="346">
        <v>0</v>
      </c>
      <c r="F123" s="346">
        <v>0</v>
      </c>
      <c r="G123" s="346">
        <v>0</v>
      </c>
      <c r="H123" s="346">
        <v>0</v>
      </c>
      <c r="I123" s="346">
        <v>3</v>
      </c>
      <c r="J123" s="346">
        <v>0</v>
      </c>
      <c r="K123" s="346">
        <v>0</v>
      </c>
      <c r="L123" s="346">
        <v>0</v>
      </c>
      <c r="M123" s="346">
        <v>0</v>
      </c>
      <c r="N123" s="346">
        <v>0</v>
      </c>
      <c r="O123" s="346">
        <v>3</v>
      </c>
      <c r="P123" s="346">
        <v>0</v>
      </c>
      <c r="Q123" s="346">
        <v>6</v>
      </c>
      <c r="R123" s="346">
        <v>6</v>
      </c>
      <c r="S123" s="346">
        <v>6</v>
      </c>
      <c r="T123" s="346">
        <v>0</v>
      </c>
      <c r="U123" s="346">
        <f t="shared" si="18"/>
        <v>24</v>
      </c>
      <c r="V123" s="348">
        <f t="shared" si="19"/>
        <v>1.3333333333333333</v>
      </c>
    </row>
    <row r="124" spans="1:22">
      <c r="A124" s="436" t="s">
        <v>45</v>
      </c>
      <c r="B124" s="438" t="s">
        <v>885</v>
      </c>
      <c r="C124" s="346">
        <v>0</v>
      </c>
      <c r="D124" s="346">
        <v>0</v>
      </c>
      <c r="E124" s="346">
        <v>0</v>
      </c>
      <c r="F124" s="346">
        <v>0</v>
      </c>
      <c r="G124" s="346">
        <v>6</v>
      </c>
      <c r="H124" s="346">
        <v>0</v>
      </c>
      <c r="I124" s="346">
        <v>3</v>
      </c>
      <c r="J124" s="346">
        <v>0</v>
      </c>
      <c r="K124" s="346">
        <v>6</v>
      </c>
      <c r="L124" s="346">
        <v>6</v>
      </c>
      <c r="M124" s="346">
        <v>0</v>
      </c>
      <c r="N124" s="346">
        <v>0</v>
      </c>
      <c r="O124" s="346">
        <v>0</v>
      </c>
      <c r="P124" s="346">
        <v>0</v>
      </c>
      <c r="Q124" s="346">
        <v>0</v>
      </c>
      <c r="R124" s="346">
        <v>0</v>
      </c>
      <c r="S124" s="346">
        <v>3</v>
      </c>
      <c r="T124" s="346">
        <v>0</v>
      </c>
      <c r="U124" s="346">
        <f t="shared" si="18"/>
        <v>24</v>
      </c>
      <c r="V124" s="348">
        <f t="shared" si="19"/>
        <v>1.3333333333333333</v>
      </c>
    </row>
    <row r="125" spans="1:22">
      <c r="A125" s="109" t="s">
        <v>46</v>
      </c>
      <c r="B125" s="435" t="s">
        <v>371</v>
      </c>
      <c r="C125" s="346">
        <v>3</v>
      </c>
      <c r="D125" s="346">
        <v>6</v>
      </c>
      <c r="E125" s="346">
        <v>0</v>
      </c>
      <c r="F125" s="346">
        <v>0</v>
      </c>
      <c r="G125" s="346">
        <v>0</v>
      </c>
      <c r="H125" s="346">
        <v>0</v>
      </c>
      <c r="I125" s="346">
        <v>0</v>
      </c>
      <c r="J125" s="346">
        <v>6</v>
      </c>
      <c r="K125" s="346">
        <v>3</v>
      </c>
      <c r="L125" s="346">
        <v>0</v>
      </c>
      <c r="M125" s="346">
        <v>0</v>
      </c>
      <c r="N125" s="346">
        <v>0</v>
      </c>
      <c r="O125" s="346">
        <v>0</v>
      </c>
      <c r="P125" s="346">
        <v>0</v>
      </c>
      <c r="Q125" s="346">
        <v>6</v>
      </c>
      <c r="R125" s="346">
        <v>6</v>
      </c>
      <c r="S125" s="346">
        <v>0</v>
      </c>
      <c r="T125" s="346">
        <v>0</v>
      </c>
      <c r="U125" s="346">
        <f t="shared" si="18"/>
        <v>30</v>
      </c>
      <c r="V125" s="348">
        <f t="shared" si="19"/>
        <v>1.6666666666666667</v>
      </c>
    </row>
    <row r="126" spans="1:22">
      <c r="A126" s="436" t="s">
        <v>47</v>
      </c>
      <c r="B126" s="437" t="s">
        <v>372</v>
      </c>
      <c r="C126" s="346">
        <v>0</v>
      </c>
      <c r="D126" s="346">
        <v>0</v>
      </c>
      <c r="E126" s="346">
        <v>3</v>
      </c>
      <c r="F126" s="346">
        <v>0</v>
      </c>
      <c r="G126" s="346">
        <v>0</v>
      </c>
      <c r="H126" s="346">
        <v>3</v>
      </c>
      <c r="I126" s="346">
        <v>0</v>
      </c>
      <c r="J126" s="346">
        <v>9</v>
      </c>
      <c r="K126" s="346">
        <v>3</v>
      </c>
      <c r="L126" s="346">
        <v>0</v>
      </c>
      <c r="M126" s="346">
        <v>0</v>
      </c>
      <c r="N126" s="346">
        <v>3</v>
      </c>
      <c r="O126" s="346">
        <v>6</v>
      </c>
      <c r="P126" s="346">
        <v>3</v>
      </c>
      <c r="Q126" s="346">
        <v>0</v>
      </c>
      <c r="R126" s="346">
        <v>0</v>
      </c>
      <c r="S126" s="346">
        <v>6</v>
      </c>
      <c r="T126" s="346">
        <v>0</v>
      </c>
      <c r="U126" s="346">
        <f t="shared" si="18"/>
        <v>36</v>
      </c>
      <c r="V126" s="348">
        <f t="shared" si="19"/>
        <v>2</v>
      </c>
    </row>
    <row r="127" spans="1:22">
      <c r="A127" s="436" t="s">
        <v>48</v>
      </c>
      <c r="B127" s="438" t="s">
        <v>1046</v>
      </c>
      <c r="C127" s="346">
        <v>0</v>
      </c>
      <c r="D127" s="346">
        <v>0</v>
      </c>
      <c r="E127" s="346">
        <v>3</v>
      </c>
      <c r="F127" s="346">
        <v>0</v>
      </c>
      <c r="G127" s="346">
        <v>0</v>
      </c>
      <c r="H127" s="346">
        <v>4</v>
      </c>
      <c r="I127" s="346">
        <v>0</v>
      </c>
      <c r="J127" s="346">
        <v>0</v>
      </c>
      <c r="K127" s="346">
        <v>0</v>
      </c>
      <c r="L127" s="346">
        <v>0</v>
      </c>
      <c r="M127" s="346">
        <v>0</v>
      </c>
      <c r="N127" s="346">
        <v>0</v>
      </c>
      <c r="O127" s="346">
        <v>0</v>
      </c>
      <c r="P127" s="346">
        <v>0</v>
      </c>
      <c r="Q127" s="346">
        <v>0</v>
      </c>
      <c r="R127" s="346">
        <v>0</v>
      </c>
      <c r="S127" s="346">
        <v>0</v>
      </c>
      <c r="T127" s="346">
        <v>1</v>
      </c>
      <c r="U127" s="346">
        <f t="shared" si="18"/>
        <v>8</v>
      </c>
      <c r="V127" s="348">
        <f t="shared" si="19"/>
        <v>0.44444444444444442</v>
      </c>
    </row>
    <row r="128" spans="1:22">
      <c r="A128" s="436" t="s">
        <v>49</v>
      </c>
      <c r="B128" s="437" t="s">
        <v>374</v>
      </c>
      <c r="C128" s="346">
        <v>3</v>
      </c>
      <c r="D128" s="346">
        <v>0</v>
      </c>
      <c r="E128" s="346">
        <v>0</v>
      </c>
      <c r="F128" s="346">
        <v>0</v>
      </c>
      <c r="G128" s="346">
        <v>0</v>
      </c>
      <c r="H128" s="346">
        <v>3</v>
      </c>
      <c r="I128" s="346">
        <v>15</v>
      </c>
      <c r="J128" s="346">
        <v>0</v>
      </c>
      <c r="K128" s="346">
        <v>3</v>
      </c>
      <c r="L128" s="346">
        <v>0</v>
      </c>
      <c r="M128" s="346">
        <v>0</v>
      </c>
      <c r="N128" s="346">
        <v>0</v>
      </c>
      <c r="O128" s="346">
        <v>0</v>
      </c>
      <c r="P128" s="346">
        <v>0</v>
      </c>
      <c r="Q128" s="346">
        <v>0</v>
      </c>
      <c r="R128" s="346">
        <v>0</v>
      </c>
      <c r="S128" s="346">
        <v>0</v>
      </c>
      <c r="T128" s="346">
        <v>0</v>
      </c>
      <c r="U128" s="346">
        <f t="shared" si="18"/>
        <v>24</v>
      </c>
      <c r="V128" s="348">
        <f t="shared" si="19"/>
        <v>1.3333333333333333</v>
      </c>
    </row>
    <row r="129" spans="1:22">
      <c r="A129" s="436" t="s">
        <v>50</v>
      </c>
      <c r="B129" s="435" t="s">
        <v>375</v>
      </c>
      <c r="C129" s="346">
        <v>6</v>
      </c>
      <c r="D129" s="346">
        <v>4</v>
      </c>
      <c r="E129" s="346">
        <v>0</v>
      </c>
      <c r="F129" s="346">
        <v>3</v>
      </c>
      <c r="G129" s="346">
        <v>0</v>
      </c>
      <c r="H129" s="346">
        <v>0</v>
      </c>
      <c r="I129" s="346">
        <v>0</v>
      </c>
      <c r="J129" s="346">
        <v>0</v>
      </c>
      <c r="K129" s="346">
        <v>0</v>
      </c>
      <c r="L129" s="346">
        <v>0</v>
      </c>
      <c r="M129" s="346">
        <v>0</v>
      </c>
      <c r="N129" s="346">
        <v>0</v>
      </c>
      <c r="O129" s="346">
        <v>3</v>
      </c>
      <c r="P129" s="346">
        <v>0</v>
      </c>
      <c r="Q129" s="346">
        <v>3</v>
      </c>
      <c r="R129" s="346">
        <v>3</v>
      </c>
      <c r="S129" s="346">
        <v>0</v>
      </c>
      <c r="T129" s="346">
        <v>0</v>
      </c>
      <c r="U129" s="346">
        <f t="shared" si="18"/>
        <v>22</v>
      </c>
      <c r="V129" s="348">
        <f t="shared" si="19"/>
        <v>1.2222222222222223</v>
      </c>
    </row>
    <row r="130" spans="1:22">
      <c r="A130" s="436" t="s">
        <v>51</v>
      </c>
      <c r="B130" s="438" t="s">
        <v>856</v>
      </c>
      <c r="C130" s="346">
        <v>8</v>
      </c>
      <c r="D130" s="346">
        <v>6</v>
      </c>
      <c r="E130" s="346">
        <v>3</v>
      </c>
      <c r="F130" s="346">
        <v>9</v>
      </c>
      <c r="G130" s="346">
        <v>5</v>
      </c>
      <c r="H130" s="346">
        <v>4</v>
      </c>
      <c r="I130" s="346">
        <v>10</v>
      </c>
      <c r="J130" s="346">
        <v>7</v>
      </c>
      <c r="K130" s="346">
        <v>5</v>
      </c>
      <c r="L130" s="346">
        <v>9</v>
      </c>
      <c r="M130" s="346">
        <v>12</v>
      </c>
      <c r="N130" s="346">
        <v>13</v>
      </c>
      <c r="O130" s="346">
        <v>13</v>
      </c>
      <c r="P130" s="346">
        <v>0</v>
      </c>
      <c r="Q130" s="346">
        <v>0</v>
      </c>
      <c r="R130" s="346">
        <v>0</v>
      </c>
      <c r="S130" s="346">
        <v>0</v>
      </c>
      <c r="T130" s="346">
        <v>0</v>
      </c>
      <c r="U130" s="346">
        <f t="shared" si="18"/>
        <v>104</v>
      </c>
      <c r="V130" s="348">
        <f t="shared" si="19"/>
        <v>5.7777777777777777</v>
      </c>
    </row>
    <row r="131" spans="1:22">
      <c r="A131" s="436" t="s">
        <v>52</v>
      </c>
      <c r="B131" s="435" t="s">
        <v>377</v>
      </c>
      <c r="C131" s="346">
        <v>5</v>
      </c>
      <c r="D131" s="346">
        <v>1</v>
      </c>
      <c r="E131" s="346">
        <v>11</v>
      </c>
      <c r="F131" s="346">
        <v>15</v>
      </c>
      <c r="G131" s="346">
        <v>11</v>
      </c>
      <c r="H131" s="346">
        <v>13</v>
      </c>
      <c r="I131" s="346">
        <v>16</v>
      </c>
      <c r="J131" s="346">
        <v>12</v>
      </c>
      <c r="K131" s="346">
        <v>7</v>
      </c>
      <c r="L131" s="346">
        <v>7</v>
      </c>
      <c r="M131" s="346">
        <v>0</v>
      </c>
      <c r="N131" s="346">
        <v>10</v>
      </c>
      <c r="O131" s="346">
        <v>9</v>
      </c>
      <c r="P131" s="346">
        <v>6</v>
      </c>
      <c r="Q131" s="346">
        <v>10</v>
      </c>
      <c r="R131" s="346">
        <v>4</v>
      </c>
      <c r="S131" s="346">
        <v>11</v>
      </c>
      <c r="T131" s="346">
        <v>10</v>
      </c>
      <c r="U131" s="346">
        <f t="shared" si="18"/>
        <v>158</v>
      </c>
      <c r="V131" s="348">
        <f t="shared" si="19"/>
        <v>8.7777777777777786</v>
      </c>
    </row>
    <row r="132" spans="1:22">
      <c r="A132" s="436" t="s">
        <v>149</v>
      </c>
      <c r="B132" s="437" t="s">
        <v>717</v>
      </c>
      <c r="C132" s="346">
        <v>6</v>
      </c>
      <c r="D132" s="346">
        <v>0</v>
      </c>
      <c r="E132" s="346">
        <v>0</v>
      </c>
      <c r="F132" s="346">
        <v>0</v>
      </c>
      <c r="G132" s="346">
        <v>0</v>
      </c>
      <c r="H132" s="346">
        <v>0</v>
      </c>
      <c r="I132" s="346">
        <v>0</v>
      </c>
      <c r="J132" s="346">
        <v>0</v>
      </c>
      <c r="K132" s="346">
        <v>0</v>
      </c>
      <c r="L132" s="346">
        <v>0</v>
      </c>
      <c r="M132" s="346">
        <v>0</v>
      </c>
      <c r="N132" s="346">
        <v>0</v>
      </c>
      <c r="O132" s="346">
        <v>0</v>
      </c>
      <c r="P132" s="346">
        <v>0</v>
      </c>
      <c r="Q132" s="346">
        <v>0</v>
      </c>
      <c r="R132" s="346">
        <v>0</v>
      </c>
      <c r="S132" s="346">
        <v>0</v>
      </c>
      <c r="T132" s="346">
        <v>0</v>
      </c>
      <c r="U132" s="346">
        <f t="shared" si="18"/>
        <v>6</v>
      </c>
      <c r="V132" s="348">
        <f t="shared" si="19"/>
        <v>0.33333333333333331</v>
      </c>
    </row>
    <row r="133" spans="1:22">
      <c r="A133" s="436" t="s">
        <v>150</v>
      </c>
      <c r="B133" s="437" t="s">
        <v>718</v>
      </c>
      <c r="C133" s="346">
        <v>0</v>
      </c>
      <c r="D133" s="346">
        <v>12</v>
      </c>
      <c r="E133" s="346">
        <v>0</v>
      </c>
      <c r="F133" s="346">
        <v>6</v>
      </c>
      <c r="G133" s="346">
        <v>0</v>
      </c>
      <c r="H133" s="346">
        <v>0</v>
      </c>
      <c r="I133" s="346">
        <v>0</v>
      </c>
      <c r="J133" s="346">
        <v>0</v>
      </c>
      <c r="K133" s="346">
        <v>0</v>
      </c>
      <c r="L133" s="346">
        <v>0</v>
      </c>
      <c r="M133" s="346">
        <v>0</v>
      </c>
      <c r="N133" s="346">
        <v>0</v>
      </c>
      <c r="O133" s="346">
        <v>0</v>
      </c>
      <c r="P133" s="346">
        <v>0</v>
      </c>
      <c r="Q133" s="346">
        <v>0</v>
      </c>
      <c r="R133" s="346">
        <v>0</v>
      </c>
      <c r="S133" s="346">
        <v>0</v>
      </c>
      <c r="T133" s="346">
        <v>0</v>
      </c>
      <c r="U133" s="346">
        <f t="shared" si="18"/>
        <v>18</v>
      </c>
      <c r="V133" s="348">
        <f t="shared" si="19"/>
        <v>1</v>
      </c>
    </row>
    <row r="134" spans="1:22">
      <c r="A134" s="134"/>
      <c r="B134" s="135" t="s">
        <v>28</v>
      </c>
      <c r="C134" s="373">
        <f t="shared" ref="C134:T134" si="20">SUM(C118:C133)</f>
        <v>49</v>
      </c>
      <c r="D134" s="373">
        <f t="shared" si="20"/>
        <v>53</v>
      </c>
      <c r="E134" s="373">
        <f t="shared" si="20"/>
        <v>29</v>
      </c>
      <c r="F134" s="373">
        <f t="shared" si="20"/>
        <v>69</v>
      </c>
      <c r="G134" s="373">
        <f t="shared" si="20"/>
        <v>34</v>
      </c>
      <c r="H134" s="373">
        <f t="shared" si="20"/>
        <v>39</v>
      </c>
      <c r="I134" s="373">
        <f t="shared" si="20"/>
        <v>62</v>
      </c>
      <c r="J134" s="373">
        <f t="shared" si="20"/>
        <v>57</v>
      </c>
      <c r="K134" s="373">
        <f t="shared" si="20"/>
        <v>33</v>
      </c>
      <c r="L134" s="373">
        <f t="shared" si="20"/>
        <v>49</v>
      </c>
      <c r="M134" s="373">
        <f t="shared" si="20"/>
        <v>27</v>
      </c>
      <c r="N134" s="373">
        <f t="shared" si="20"/>
        <v>38</v>
      </c>
      <c r="O134" s="373">
        <f t="shared" si="20"/>
        <v>43</v>
      </c>
      <c r="P134" s="373">
        <f t="shared" si="20"/>
        <v>21</v>
      </c>
      <c r="Q134" s="373">
        <f t="shared" si="20"/>
        <v>37</v>
      </c>
      <c r="R134" s="373">
        <f t="shared" si="20"/>
        <v>27</v>
      </c>
      <c r="S134" s="373">
        <f>SUM(S118:S133)</f>
        <v>53</v>
      </c>
      <c r="T134" s="373">
        <f t="shared" si="20"/>
        <v>36</v>
      </c>
      <c r="U134" s="373">
        <f t="shared" si="18"/>
        <v>756</v>
      </c>
      <c r="V134" s="374">
        <f>SUM(AVERAGE(C134:T134))</f>
        <v>42</v>
      </c>
    </row>
    <row r="135" spans="1:22">
      <c r="A135" s="109"/>
      <c r="B135" s="109"/>
      <c r="C135" s="346" t="s">
        <v>0</v>
      </c>
      <c r="D135" s="346" t="s">
        <v>1</v>
      </c>
      <c r="E135" s="346" t="s">
        <v>2</v>
      </c>
      <c r="F135" s="346" t="s">
        <v>3</v>
      </c>
      <c r="G135" s="346" t="s">
        <v>4</v>
      </c>
      <c r="H135" s="346" t="s">
        <v>5</v>
      </c>
      <c r="I135" s="346" t="s">
        <v>6</v>
      </c>
      <c r="J135" s="346" t="s">
        <v>7</v>
      </c>
      <c r="K135" s="346" t="s">
        <v>8</v>
      </c>
      <c r="L135" s="346" t="s">
        <v>9</v>
      </c>
      <c r="M135" s="346" t="s">
        <v>10</v>
      </c>
      <c r="N135" s="346" t="s">
        <v>11</v>
      </c>
      <c r="O135" s="346" t="s">
        <v>12</v>
      </c>
      <c r="P135" s="346" t="s">
        <v>13</v>
      </c>
      <c r="Q135" s="346" t="s">
        <v>14</v>
      </c>
      <c r="R135" s="346" t="s">
        <v>15</v>
      </c>
      <c r="S135" s="346" t="s">
        <v>16</v>
      </c>
      <c r="T135" s="346" t="s">
        <v>217</v>
      </c>
      <c r="U135" s="346" t="s">
        <v>37</v>
      </c>
      <c r="V135" s="348" t="s">
        <v>38</v>
      </c>
    </row>
    <row r="136" spans="1:22">
      <c r="A136" s="139"/>
      <c r="B136" s="137" t="s">
        <v>151</v>
      </c>
      <c r="C136" s="377"/>
      <c r="D136" s="375"/>
      <c r="E136" s="375"/>
      <c r="F136" s="375"/>
      <c r="G136" s="375"/>
      <c r="H136" s="375"/>
      <c r="I136" s="375"/>
      <c r="J136" s="375"/>
      <c r="K136" s="375"/>
      <c r="L136" s="375"/>
      <c r="M136" s="375"/>
      <c r="N136" s="375"/>
      <c r="O136" s="375"/>
      <c r="P136" s="375"/>
      <c r="Q136" s="375"/>
      <c r="R136" s="375"/>
      <c r="S136" s="375"/>
      <c r="T136" s="375"/>
      <c r="U136" s="375"/>
      <c r="V136" s="376"/>
    </row>
    <row r="137" spans="1:22">
      <c r="A137" s="340" t="s">
        <v>39</v>
      </c>
      <c r="B137" s="340" t="s">
        <v>560</v>
      </c>
      <c r="C137" s="346">
        <v>7</v>
      </c>
      <c r="D137" s="346">
        <v>4</v>
      </c>
      <c r="E137" s="346">
        <v>12</v>
      </c>
      <c r="F137" s="346">
        <v>9</v>
      </c>
      <c r="G137" s="346">
        <v>9</v>
      </c>
      <c r="H137" s="346">
        <v>18</v>
      </c>
      <c r="I137" s="346">
        <v>18</v>
      </c>
      <c r="J137" s="346">
        <v>6</v>
      </c>
      <c r="K137" s="346">
        <v>9</v>
      </c>
      <c r="L137" s="346">
        <v>0</v>
      </c>
      <c r="M137" s="346">
        <v>12</v>
      </c>
      <c r="N137" s="346">
        <v>3</v>
      </c>
      <c r="O137" s="346">
        <v>12</v>
      </c>
      <c r="P137" s="346">
        <v>6</v>
      </c>
      <c r="Q137" s="346">
        <v>13</v>
      </c>
      <c r="R137" s="346">
        <v>9</v>
      </c>
      <c r="S137" s="346">
        <v>3</v>
      </c>
      <c r="T137" s="346">
        <v>3</v>
      </c>
      <c r="U137" s="346">
        <f t="shared" ref="U137:U153" si="21">SUM(C137:T137)</f>
        <v>153</v>
      </c>
      <c r="V137" s="348">
        <f t="shared" ref="V137:V152" si="22">U137/18</f>
        <v>8.5</v>
      </c>
    </row>
    <row r="138" spans="1:22">
      <c r="A138" s="341" t="s">
        <v>40</v>
      </c>
      <c r="B138" s="341" t="s">
        <v>1139</v>
      </c>
      <c r="C138" s="346">
        <v>12</v>
      </c>
      <c r="D138" s="346">
        <v>3</v>
      </c>
      <c r="E138" s="346">
        <v>6</v>
      </c>
      <c r="F138" s="346">
        <v>3</v>
      </c>
      <c r="G138" s="346">
        <v>0</v>
      </c>
      <c r="H138" s="346">
        <v>0</v>
      </c>
      <c r="I138" s="346">
        <v>0</v>
      </c>
      <c r="J138" s="346">
        <v>0</v>
      </c>
      <c r="K138" s="346">
        <v>6</v>
      </c>
      <c r="L138" s="346">
        <v>0</v>
      </c>
      <c r="M138" s="346">
        <v>0</v>
      </c>
      <c r="N138" s="346">
        <v>0</v>
      </c>
      <c r="O138" s="346">
        <v>0</v>
      </c>
      <c r="P138" s="346">
        <v>3</v>
      </c>
      <c r="Q138" s="346">
        <v>3</v>
      </c>
      <c r="R138" s="346">
        <v>6</v>
      </c>
      <c r="S138" s="346">
        <v>0</v>
      </c>
      <c r="T138" s="346">
        <v>0</v>
      </c>
      <c r="U138" s="346">
        <f t="shared" si="21"/>
        <v>42</v>
      </c>
      <c r="V138" s="348">
        <f t="shared" si="22"/>
        <v>2.3333333333333335</v>
      </c>
    </row>
    <row r="139" spans="1:22">
      <c r="A139" s="341" t="s">
        <v>41</v>
      </c>
      <c r="B139" s="341" t="s">
        <v>562</v>
      </c>
      <c r="C139" s="346">
        <v>0</v>
      </c>
      <c r="D139" s="346">
        <v>0</v>
      </c>
      <c r="E139" s="346">
        <v>0</v>
      </c>
      <c r="F139" s="346">
        <v>0</v>
      </c>
      <c r="G139" s="346">
        <v>0</v>
      </c>
      <c r="H139" s="346">
        <v>0</v>
      </c>
      <c r="I139" s="346">
        <v>0</v>
      </c>
      <c r="J139" s="346">
        <v>0</v>
      </c>
      <c r="K139" s="346">
        <v>0</v>
      </c>
      <c r="L139" s="346">
        <v>0</v>
      </c>
      <c r="M139" s="346">
        <v>0</v>
      </c>
      <c r="N139" s="346">
        <v>0</v>
      </c>
      <c r="O139" s="346">
        <v>0</v>
      </c>
      <c r="P139" s="346">
        <v>0</v>
      </c>
      <c r="Q139" s="346">
        <v>0</v>
      </c>
      <c r="R139" s="346">
        <v>6</v>
      </c>
      <c r="S139" s="346">
        <v>0</v>
      </c>
      <c r="T139" s="346">
        <v>0</v>
      </c>
      <c r="U139" s="346">
        <f t="shared" si="21"/>
        <v>6</v>
      </c>
      <c r="V139" s="348">
        <f t="shared" si="22"/>
        <v>0.33333333333333331</v>
      </c>
    </row>
    <row r="140" spans="1:22">
      <c r="A140" s="341" t="s">
        <v>42</v>
      </c>
      <c r="B140" s="341" t="s">
        <v>563</v>
      </c>
      <c r="C140" s="346">
        <v>0</v>
      </c>
      <c r="D140" s="346">
        <v>0</v>
      </c>
      <c r="E140" s="346">
        <v>6</v>
      </c>
      <c r="F140" s="346">
        <v>0</v>
      </c>
      <c r="G140" s="346">
        <v>0</v>
      </c>
      <c r="H140" s="346">
        <v>6</v>
      </c>
      <c r="I140" s="346">
        <v>12</v>
      </c>
      <c r="J140" s="346">
        <v>0</v>
      </c>
      <c r="K140" s="346">
        <v>0</v>
      </c>
      <c r="L140" s="346">
        <v>0</v>
      </c>
      <c r="M140" s="346">
        <v>12</v>
      </c>
      <c r="N140" s="346">
        <v>6</v>
      </c>
      <c r="O140" s="346">
        <v>6</v>
      </c>
      <c r="P140" s="346">
        <v>6</v>
      </c>
      <c r="Q140" s="346">
        <v>6</v>
      </c>
      <c r="R140" s="346">
        <v>6</v>
      </c>
      <c r="S140" s="346">
        <v>6</v>
      </c>
      <c r="T140" s="346">
        <v>0</v>
      </c>
      <c r="U140" s="346">
        <f t="shared" si="21"/>
        <v>72</v>
      </c>
      <c r="V140" s="348">
        <f t="shared" si="22"/>
        <v>4</v>
      </c>
    </row>
    <row r="141" spans="1:22">
      <c r="A141" s="341" t="s">
        <v>43</v>
      </c>
      <c r="B141" s="341" t="s">
        <v>564</v>
      </c>
      <c r="C141" s="346">
        <v>0</v>
      </c>
      <c r="D141" s="346">
        <v>0</v>
      </c>
      <c r="E141" s="346">
        <v>6</v>
      </c>
      <c r="F141" s="346">
        <v>0</v>
      </c>
      <c r="G141" s="346">
        <v>0</v>
      </c>
      <c r="H141" s="346">
        <v>0</v>
      </c>
      <c r="I141" s="346">
        <v>0</v>
      </c>
      <c r="J141" s="346">
        <v>0</v>
      </c>
      <c r="K141" s="346">
        <v>0</v>
      </c>
      <c r="L141" s="346">
        <v>0</v>
      </c>
      <c r="M141" s="346">
        <v>0</v>
      </c>
      <c r="N141" s="346">
        <v>0</v>
      </c>
      <c r="O141" s="346">
        <v>12</v>
      </c>
      <c r="P141" s="346">
        <v>6</v>
      </c>
      <c r="Q141" s="346">
        <v>0</v>
      </c>
      <c r="R141" s="346">
        <v>18</v>
      </c>
      <c r="S141" s="346">
        <v>0</v>
      </c>
      <c r="T141" s="346">
        <v>0</v>
      </c>
      <c r="U141" s="346">
        <f t="shared" si="21"/>
        <v>42</v>
      </c>
      <c r="V141" s="348">
        <f t="shared" si="22"/>
        <v>2.3333333333333335</v>
      </c>
    </row>
    <row r="142" spans="1:22">
      <c r="A142" s="341" t="s">
        <v>44</v>
      </c>
      <c r="B142" s="418" t="s">
        <v>968</v>
      </c>
      <c r="C142" s="346">
        <v>0</v>
      </c>
      <c r="D142" s="346">
        <v>0</v>
      </c>
      <c r="E142" s="346">
        <v>0</v>
      </c>
      <c r="F142" s="346">
        <v>0</v>
      </c>
      <c r="G142" s="346">
        <v>0</v>
      </c>
      <c r="H142" s="346">
        <v>0</v>
      </c>
      <c r="I142" s="346">
        <v>0</v>
      </c>
      <c r="J142" s="346">
        <v>0</v>
      </c>
      <c r="K142" s="346">
        <v>0</v>
      </c>
      <c r="L142" s="346">
        <v>0</v>
      </c>
      <c r="M142" s="346">
        <v>0</v>
      </c>
      <c r="N142" s="346">
        <v>0</v>
      </c>
      <c r="O142" s="346">
        <v>0</v>
      </c>
      <c r="P142" s="346">
        <v>0</v>
      </c>
      <c r="Q142" s="346">
        <v>3</v>
      </c>
      <c r="R142" s="346">
        <v>6</v>
      </c>
      <c r="S142" s="346">
        <v>0</v>
      </c>
      <c r="T142" s="346">
        <v>0</v>
      </c>
      <c r="U142" s="346">
        <f t="shared" si="21"/>
        <v>9</v>
      </c>
      <c r="V142" s="348">
        <f t="shared" si="22"/>
        <v>0.5</v>
      </c>
    </row>
    <row r="143" spans="1:22">
      <c r="A143" s="341" t="s">
        <v>45</v>
      </c>
      <c r="B143" s="341" t="s">
        <v>565</v>
      </c>
      <c r="C143" s="346">
        <v>6</v>
      </c>
      <c r="D143" s="346">
        <v>0</v>
      </c>
      <c r="E143" s="346">
        <v>0</v>
      </c>
      <c r="F143" s="346">
        <v>6</v>
      </c>
      <c r="G143" s="346">
        <v>0</v>
      </c>
      <c r="H143" s="346">
        <v>0</v>
      </c>
      <c r="I143" s="346">
        <v>0</v>
      </c>
      <c r="J143" s="346">
        <v>0</v>
      </c>
      <c r="K143" s="346">
        <v>6</v>
      </c>
      <c r="L143" s="346">
        <v>0</v>
      </c>
      <c r="M143" s="346">
        <v>0</v>
      </c>
      <c r="N143" s="346">
        <v>6</v>
      </c>
      <c r="O143" s="346">
        <v>0</v>
      </c>
      <c r="P143" s="346">
        <v>0</v>
      </c>
      <c r="Q143" s="346">
        <v>0</v>
      </c>
      <c r="R143" s="346">
        <v>0</v>
      </c>
      <c r="S143" s="346">
        <v>0</v>
      </c>
      <c r="T143" s="346">
        <v>0</v>
      </c>
      <c r="U143" s="346">
        <f t="shared" si="21"/>
        <v>24</v>
      </c>
      <c r="V143" s="348">
        <f t="shared" si="22"/>
        <v>1.3333333333333333</v>
      </c>
    </row>
    <row r="144" spans="1:22">
      <c r="A144" s="340" t="s">
        <v>46</v>
      </c>
      <c r="B144" s="340" t="s">
        <v>566</v>
      </c>
      <c r="C144" s="346">
        <v>3</v>
      </c>
      <c r="D144" s="346">
        <v>0</v>
      </c>
      <c r="E144" s="346">
        <v>4</v>
      </c>
      <c r="F144" s="346">
        <v>3</v>
      </c>
      <c r="G144" s="346">
        <v>12</v>
      </c>
      <c r="H144" s="346">
        <v>0</v>
      </c>
      <c r="I144" s="346">
        <v>0</v>
      </c>
      <c r="J144" s="346">
        <v>0</v>
      </c>
      <c r="K144" s="346">
        <v>0</v>
      </c>
      <c r="L144" s="346">
        <v>3</v>
      </c>
      <c r="M144" s="346">
        <v>9</v>
      </c>
      <c r="N144" s="346">
        <v>3</v>
      </c>
      <c r="O144" s="346">
        <v>0</v>
      </c>
      <c r="P144" s="346">
        <v>0</v>
      </c>
      <c r="Q144" s="346">
        <v>0</v>
      </c>
      <c r="R144" s="346">
        <v>0</v>
      </c>
      <c r="S144" s="346">
        <v>0</v>
      </c>
      <c r="T144" s="346">
        <v>0</v>
      </c>
      <c r="U144" s="346">
        <f t="shared" si="21"/>
        <v>37</v>
      </c>
      <c r="V144" s="348">
        <f t="shared" si="22"/>
        <v>2.0555555555555554</v>
      </c>
    </row>
    <row r="145" spans="1:22">
      <c r="A145" s="341" t="s">
        <v>47</v>
      </c>
      <c r="B145" s="341" t="s">
        <v>567</v>
      </c>
      <c r="C145" s="346">
        <v>0</v>
      </c>
      <c r="D145" s="346">
        <v>3</v>
      </c>
      <c r="E145" s="346">
        <v>3</v>
      </c>
      <c r="F145" s="346">
        <v>0</v>
      </c>
      <c r="G145" s="346">
        <v>3</v>
      </c>
      <c r="H145" s="346">
        <v>3</v>
      </c>
      <c r="I145" s="346">
        <v>0</v>
      </c>
      <c r="J145" s="346">
        <v>0</v>
      </c>
      <c r="K145" s="346">
        <v>3</v>
      </c>
      <c r="L145" s="346">
        <v>0</v>
      </c>
      <c r="M145" s="346">
        <v>0</v>
      </c>
      <c r="N145" s="346">
        <v>0</v>
      </c>
      <c r="O145" s="346">
        <v>0</v>
      </c>
      <c r="P145" s="346">
        <v>0</v>
      </c>
      <c r="Q145" s="346">
        <v>0</v>
      </c>
      <c r="R145" s="346">
        <v>0</v>
      </c>
      <c r="S145" s="346">
        <v>0</v>
      </c>
      <c r="T145" s="346">
        <v>3</v>
      </c>
      <c r="U145" s="346">
        <f t="shared" si="21"/>
        <v>18</v>
      </c>
      <c r="V145" s="348">
        <f t="shared" si="22"/>
        <v>1</v>
      </c>
    </row>
    <row r="146" spans="1:22">
      <c r="A146" s="341" t="s">
        <v>48</v>
      </c>
      <c r="B146" s="341" t="s">
        <v>568</v>
      </c>
      <c r="C146" s="346">
        <v>0</v>
      </c>
      <c r="D146" s="346">
        <v>0</v>
      </c>
      <c r="E146" s="346">
        <v>0</v>
      </c>
      <c r="F146" s="346">
        <v>0</v>
      </c>
      <c r="G146" s="346">
        <v>0</v>
      </c>
      <c r="H146" s="346">
        <v>3</v>
      </c>
      <c r="I146" s="346">
        <v>0</v>
      </c>
      <c r="J146" s="346">
        <v>3</v>
      </c>
      <c r="K146" s="346">
        <v>0</v>
      </c>
      <c r="L146" s="346">
        <v>0</v>
      </c>
      <c r="M146" s="346">
        <v>0</v>
      </c>
      <c r="N146" s="346">
        <v>0</v>
      </c>
      <c r="O146" s="346">
        <v>0</v>
      </c>
      <c r="P146" s="346">
        <v>3</v>
      </c>
      <c r="Q146" s="346">
        <v>3</v>
      </c>
      <c r="R146" s="346">
        <v>3</v>
      </c>
      <c r="S146" s="346">
        <v>0</v>
      </c>
      <c r="T146" s="346">
        <v>3</v>
      </c>
      <c r="U146" s="346">
        <f t="shared" si="21"/>
        <v>18</v>
      </c>
      <c r="V146" s="348">
        <f t="shared" si="22"/>
        <v>1</v>
      </c>
    </row>
    <row r="147" spans="1:22">
      <c r="A147" s="341" t="s">
        <v>49</v>
      </c>
      <c r="B147" s="341" t="s">
        <v>569</v>
      </c>
      <c r="C147" s="346">
        <v>3</v>
      </c>
      <c r="D147" s="346">
        <v>0</v>
      </c>
      <c r="E147" s="346">
        <v>0</v>
      </c>
      <c r="F147" s="346">
        <v>0</v>
      </c>
      <c r="G147" s="346">
        <v>0</v>
      </c>
      <c r="H147" s="346">
        <v>0</v>
      </c>
      <c r="I147" s="346">
        <v>0</v>
      </c>
      <c r="J147" s="346">
        <v>0</v>
      </c>
      <c r="K147" s="346">
        <v>0</v>
      </c>
      <c r="L147" s="346">
        <v>0</v>
      </c>
      <c r="M147" s="346">
        <v>0</v>
      </c>
      <c r="N147" s="346">
        <v>3</v>
      </c>
      <c r="O147" s="346">
        <v>0</v>
      </c>
      <c r="P147" s="346">
        <v>3</v>
      </c>
      <c r="Q147" s="346">
        <v>0</v>
      </c>
      <c r="R147" s="346">
        <v>0</v>
      </c>
      <c r="S147" s="346">
        <v>0</v>
      </c>
      <c r="T147" s="346">
        <v>0</v>
      </c>
      <c r="U147" s="346">
        <f t="shared" si="21"/>
        <v>9</v>
      </c>
      <c r="V147" s="348">
        <f t="shared" si="22"/>
        <v>0.5</v>
      </c>
    </row>
    <row r="148" spans="1:22">
      <c r="A148" s="341" t="s">
        <v>50</v>
      </c>
      <c r="B148" s="341" t="s">
        <v>570</v>
      </c>
      <c r="C148" s="346">
        <v>0</v>
      </c>
      <c r="D148" s="346">
        <v>1</v>
      </c>
      <c r="E148" s="346">
        <v>0</v>
      </c>
      <c r="F148" s="346">
        <v>0</v>
      </c>
      <c r="G148" s="346">
        <v>0</v>
      </c>
      <c r="H148" s="346">
        <v>0</v>
      </c>
      <c r="I148" s="346">
        <v>0</v>
      </c>
      <c r="J148" s="346">
        <v>0</v>
      </c>
      <c r="K148" s="346">
        <v>0</v>
      </c>
      <c r="L148" s="346">
        <v>3</v>
      </c>
      <c r="M148" s="346">
        <v>0</v>
      </c>
      <c r="N148" s="346">
        <v>0</v>
      </c>
      <c r="O148" s="346">
        <v>0</v>
      </c>
      <c r="P148" s="346">
        <v>0</v>
      </c>
      <c r="Q148" s="346">
        <v>0</v>
      </c>
      <c r="R148" s="346">
        <v>0</v>
      </c>
      <c r="S148" s="346">
        <v>0</v>
      </c>
      <c r="T148" s="346">
        <v>3</v>
      </c>
      <c r="U148" s="346">
        <f t="shared" si="21"/>
        <v>7</v>
      </c>
      <c r="V148" s="348">
        <f t="shared" si="22"/>
        <v>0.3888888888888889</v>
      </c>
    </row>
    <row r="149" spans="1:22">
      <c r="A149" s="341" t="s">
        <v>51</v>
      </c>
      <c r="B149" s="341" t="s">
        <v>571</v>
      </c>
      <c r="C149" s="346">
        <v>14</v>
      </c>
      <c r="D149" s="346">
        <v>9</v>
      </c>
      <c r="E149" s="346">
        <v>5</v>
      </c>
      <c r="F149" s="346">
        <v>14</v>
      </c>
      <c r="G149" s="346">
        <v>3</v>
      </c>
      <c r="H149" s="346">
        <v>4</v>
      </c>
      <c r="I149" s="346">
        <v>4</v>
      </c>
      <c r="J149" s="346">
        <v>0</v>
      </c>
      <c r="K149" s="346">
        <v>0</v>
      </c>
      <c r="L149" s="346">
        <v>0</v>
      </c>
      <c r="M149" s="346">
        <v>0</v>
      </c>
      <c r="N149" s="346">
        <v>0</v>
      </c>
      <c r="O149" s="346">
        <v>0</v>
      </c>
      <c r="P149" s="346">
        <v>2</v>
      </c>
      <c r="Q149" s="346">
        <v>9</v>
      </c>
      <c r="R149" s="346">
        <v>7</v>
      </c>
      <c r="S149" s="346">
        <v>13</v>
      </c>
      <c r="T149" s="346">
        <v>8</v>
      </c>
      <c r="U149" s="346">
        <f t="shared" si="21"/>
        <v>92</v>
      </c>
      <c r="V149" s="348">
        <f t="shared" si="22"/>
        <v>5.1111111111111107</v>
      </c>
    </row>
    <row r="150" spans="1:22">
      <c r="A150" s="341" t="s">
        <v>52</v>
      </c>
      <c r="B150" s="341" t="s">
        <v>572</v>
      </c>
      <c r="C150" s="346">
        <v>1</v>
      </c>
      <c r="D150" s="346">
        <v>4</v>
      </c>
      <c r="E150" s="346">
        <v>16</v>
      </c>
      <c r="F150" s="346">
        <v>0</v>
      </c>
      <c r="G150" s="346">
        <v>16</v>
      </c>
      <c r="H150" s="346">
        <v>1</v>
      </c>
      <c r="I150" s="346">
        <v>18</v>
      </c>
      <c r="J150" s="346">
        <v>5</v>
      </c>
      <c r="K150" s="346">
        <v>6</v>
      </c>
      <c r="L150" s="346">
        <v>6</v>
      </c>
      <c r="M150" s="346">
        <v>6</v>
      </c>
      <c r="N150" s="346">
        <v>4</v>
      </c>
      <c r="O150" s="346">
        <v>7</v>
      </c>
      <c r="P150" s="346">
        <v>0</v>
      </c>
      <c r="Q150" s="346">
        <v>2</v>
      </c>
      <c r="R150" s="346">
        <v>7</v>
      </c>
      <c r="S150" s="346">
        <v>4</v>
      </c>
      <c r="T150" s="346">
        <v>1</v>
      </c>
      <c r="U150" s="346">
        <f t="shared" si="21"/>
        <v>104</v>
      </c>
      <c r="V150" s="348">
        <f t="shared" si="22"/>
        <v>5.7777777777777777</v>
      </c>
    </row>
    <row r="151" spans="1:22">
      <c r="A151" s="341" t="s">
        <v>149</v>
      </c>
      <c r="B151" s="341" t="s">
        <v>719</v>
      </c>
      <c r="C151" s="346">
        <v>0</v>
      </c>
      <c r="D151" s="346">
        <v>0</v>
      </c>
      <c r="E151" s="346">
        <v>0</v>
      </c>
      <c r="F151" s="346">
        <v>0</v>
      </c>
      <c r="G151" s="346">
        <v>0</v>
      </c>
      <c r="H151" s="346">
        <v>0</v>
      </c>
      <c r="I151" s="346">
        <v>12</v>
      </c>
      <c r="J151" s="346">
        <v>0</v>
      </c>
      <c r="K151" s="346">
        <v>0</v>
      </c>
      <c r="L151" s="346">
        <v>0</v>
      </c>
      <c r="M151" s="346">
        <v>0</v>
      </c>
      <c r="N151" s="346">
        <v>0</v>
      </c>
      <c r="O151" s="346">
        <v>0</v>
      </c>
      <c r="P151" s="346">
        <v>0</v>
      </c>
      <c r="Q151" s="346">
        <v>0</v>
      </c>
      <c r="R151" s="346">
        <v>0</v>
      </c>
      <c r="S151" s="346">
        <v>0</v>
      </c>
      <c r="T151" s="346">
        <v>0</v>
      </c>
      <c r="U151" s="346">
        <f t="shared" si="21"/>
        <v>12</v>
      </c>
      <c r="V151" s="348">
        <f t="shared" si="22"/>
        <v>0.66666666666666663</v>
      </c>
    </row>
    <row r="152" spans="1:22">
      <c r="A152" s="341" t="s">
        <v>150</v>
      </c>
      <c r="B152" s="341" t="s">
        <v>720</v>
      </c>
      <c r="C152" s="346">
        <v>0</v>
      </c>
      <c r="D152" s="346">
        <v>0</v>
      </c>
      <c r="E152" s="346">
        <v>0</v>
      </c>
      <c r="F152" s="346">
        <v>0</v>
      </c>
      <c r="G152" s="346">
        <v>0</v>
      </c>
      <c r="H152" s="346">
        <v>0</v>
      </c>
      <c r="I152" s="346">
        <v>0</v>
      </c>
      <c r="J152" s="346">
        <v>0</v>
      </c>
      <c r="K152" s="346">
        <v>0</v>
      </c>
      <c r="L152" s="346">
        <v>0</v>
      </c>
      <c r="M152" s="346">
        <v>0</v>
      </c>
      <c r="N152" s="346">
        <v>0</v>
      </c>
      <c r="O152" s="346">
        <v>0</v>
      </c>
      <c r="P152" s="346">
        <v>0</v>
      </c>
      <c r="Q152" s="346">
        <v>6</v>
      </c>
      <c r="R152" s="346">
        <v>0</v>
      </c>
      <c r="S152" s="346">
        <v>12</v>
      </c>
      <c r="T152" s="346">
        <v>0</v>
      </c>
      <c r="U152" s="346">
        <f t="shared" si="21"/>
        <v>18</v>
      </c>
      <c r="V152" s="348">
        <f t="shared" si="22"/>
        <v>1</v>
      </c>
    </row>
    <row r="153" spans="1:22">
      <c r="A153" s="137"/>
      <c r="B153" s="138" t="s">
        <v>28</v>
      </c>
      <c r="C153" s="377">
        <f t="shared" ref="C153:N153" si="23">SUM(C137:C152)</f>
        <v>46</v>
      </c>
      <c r="D153" s="377">
        <f t="shared" si="23"/>
        <v>24</v>
      </c>
      <c r="E153" s="377">
        <f t="shared" si="23"/>
        <v>58</v>
      </c>
      <c r="F153" s="377">
        <f t="shared" si="23"/>
        <v>35</v>
      </c>
      <c r="G153" s="377">
        <f t="shared" si="23"/>
        <v>43</v>
      </c>
      <c r="H153" s="377">
        <f t="shared" si="23"/>
        <v>35</v>
      </c>
      <c r="I153" s="377">
        <f t="shared" si="23"/>
        <v>64</v>
      </c>
      <c r="J153" s="377">
        <f t="shared" si="23"/>
        <v>14</v>
      </c>
      <c r="K153" s="377">
        <f t="shared" si="23"/>
        <v>30</v>
      </c>
      <c r="L153" s="377">
        <f t="shared" si="23"/>
        <v>12</v>
      </c>
      <c r="M153" s="377">
        <f t="shared" si="23"/>
        <v>39</v>
      </c>
      <c r="N153" s="377">
        <f t="shared" si="23"/>
        <v>25</v>
      </c>
      <c r="O153" s="377">
        <v>0</v>
      </c>
      <c r="P153" s="377">
        <f>SUM(P137:P152)</f>
        <v>29</v>
      </c>
      <c r="Q153" s="377">
        <f>SUM(Q137:Q152)</f>
        <v>45</v>
      </c>
      <c r="R153" s="377">
        <f>SUM(R137:R152)</f>
        <v>68</v>
      </c>
      <c r="S153" s="377">
        <f>SUM(S137:S152)</f>
        <v>38</v>
      </c>
      <c r="T153" s="377">
        <f>SUM(T137:T152)</f>
        <v>21</v>
      </c>
      <c r="U153" s="377">
        <f t="shared" si="21"/>
        <v>626</v>
      </c>
      <c r="V153" s="378">
        <f>SUM(AVERAGE(C153:T153))</f>
        <v>34.777777777777779</v>
      </c>
    </row>
    <row r="154" spans="1:22">
      <c r="A154" s="109"/>
      <c r="B154" s="109"/>
      <c r="C154" s="346" t="s">
        <v>0</v>
      </c>
      <c r="D154" s="346" t="s">
        <v>1</v>
      </c>
      <c r="E154" s="346" t="s">
        <v>2</v>
      </c>
      <c r="F154" s="346" t="s">
        <v>3</v>
      </c>
      <c r="G154" s="346" t="s">
        <v>4</v>
      </c>
      <c r="H154" s="346" t="s">
        <v>5</v>
      </c>
      <c r="I154" s="346" t="s">
        <v>6</v>
      </c>
      <c r="J154" s="346" t="s">
        <v>7</v>
      </c>
      <c r="K154" s="346" t="s">
        <v>8</v>
      </c>
      <c r="L154" s="346" t="s">
        <v>9</v>
      </c>
      <c r="M154" s="346" t="s">
        <v>10</v>
      </c>
      <c r="N154" s="346" t="s">
        <v>11</v>
      </c>
      <c r="O154" s="346" t="s">
        <v>12</v>
      </c>
      <c r="P154" s="346" t="s">
        <v>13</v>
      </c>
      <c r="Q154" s="346" t="s">
        <v>14</v>
      </c>
      <c r="R154" s="346" t="s">
        <v>15</v>
      </c>
      <c r="S154" s="346" t="s">
        <v>16</v>
      </c>
      <c r="T154" s="346" t="s">
        <v>217</v>
      </c>
      <c r="U154" s="346" t="s">
        <v>37</v>
      </c>
      <c r="V154" s="348" t="s">
        <v>38</v>
      </c>
    </row>
    <row r="155" spans="1:22">
      <c r="A155" s="205"/>
      <c r="B155" s="206" t="s">
        <v>55</v>
      </c>
      <c r="C155" s="408"/>
      <c r="D155" s="409"/>
      <c r="E155" s="409"/>
      <c r="F155" s="409"/>
      <c r="G155" s="409"/>
      <c r="H155" s="409"/>
      <c r="I155" s="409"/>
      <c r="J155" s="409"/>
      <c r="K155" s="409"/>
      <c r="L155" s="409"/>
      <c r="M155" s="409"/>
      <c r="N155" s="409"/>
      <c r="O155" s="409"/>
      <c r="P155" s="409"/>
      <c r="Q155" s="409"/>
      <c r="R155" s="409"/>
      <c r="S155" s="409"/>
      <c r="T155" s="409"/>
      <c r="U155" s="409"/>
      <c r="V155" s="410"/>
    </row>
    <row r="156" spans="1:22">
      <c r="A156" s="341" t="s">
        <v>39</v>
      </c>
      <c r="B156" s="340" t="s">
        <v>390</v>
      </c>
      <c r="C156" s="346">
        <v>18</v>
      </c>
      <c r="D156" s="346">
        <v>12</v>
      </c>
      <c r="E156" s="346">
        <v>6</v>
      </c>
      <c r="F156" s="346">
        <v>9</v>
      </c>
      <c r="G156" s="346">
        <v>18</v>
      </c>
      <c r="H156" s="346">
        <v>9</v>
      </c>
      <c r="I156" s="346">
        <v>0</v>
      </c>
      <c r="J156" s="346">
        <v>6</v>
      </c>
      <c r="K156" s="346">
        <v>12</v>
      </c>
      <c r="L156" s="346">
        <v>3</v>
      </c>
      <c r="M156" s="346">
        <v>3</v>
      </c>
      <c r="N156" s="346">
        <v>12</v>
      </c>
      <c r="O156" s="346">
        <v>6</v>
      </c>
      <c r="P156" s="346">
        <v>9</v>
      </c>
      <c r="Q156" s="346">
        <v>14</v>
      </c>
      <c r="R156" s="346">
        <v>13</v>
      </c>
      <c r="S156" s="346">
        <v>0</v>
      </c>
      <c r="T156" s="346">
        <v>9</v>
      </c>
      <c r="U156" s="346">
        <f>SUM(C156:T156)</f>
        <v>159</v>
      </c>
      <c r="V156" s="348">
        <f t="shared" ref="V156:V171" si="24">U156/18</f>
        <v>8.8333333333333339</v>
      </c>
    </row>
    <row r="157" spans="1:22">
      <c r="A157" s="340" t="s">
        <v>40</v>
      </c>
      <c r="B157" s="340" t="s">
        <v>391</v>
      </c>
      <c r="C157" s="346">
        <v>3</v>
      </c>
      <c r="D157" s="346">
        <v>3</v>
      </c>
      <c r="E157" s="346">
        <v>6</v>
      </c>
      <c r="F157" s="346">
        <v>0</v>
      </c>
      <c r="G157" s="346">
        <v>0</v>
      </c>
      <c r="H157" s="346">
        <v>0</v>
      </c>
      <c r="I157" s="346">
        <v>0</v>
      </c>
      <c r="J157" s="346">
        <v>3</v>
      </c>
      <c r="K157" s="346">
        <v>3</v>
      </c>
      <c r="L157" s="346">
        <v>0</v>
      </c>
      <c r="M157" s="346">
        <v>0</v>
      </c>
      <c r="N157" s="346">
        <v>6</v>
      </c>
      <c r="O157" s="346">
        <v>3</v>
      </c>
      <c r="P157" s="346">
        <v>0</v>
      </c>
      <c r="Q157" s="346">
        <v>1</v>
      </c>
      <c r="R157" s="346">
        <v>6</v>
      </c>
      <c r="S157" s="346">
        <v>6</v>
      </c>
      <c r="T157" s="346">
        <v>9</v>
      </c>
      <c r="U157" s="346">
        <f>SUM(C157:T157)</f>
        <v>49</v>
      </c>
      <c r="V157" s="348">
        <f t="shared" si="24"/>
        <v>2.7222222222222223</v>
      </c>
    </row>
    <row r="158" spans="1:22">
      <c r="A158" s="341" t="s">
        <v>41</v>
      </c>
      <c r="B158" s="418" t="s">
        <v>1040</v>
      </c>
      <c r="C158" s="346">
        <v>0</v>
      </c>
      <c r="D158" s="346">
        <v>0</v>
      </c>
      <c r="E158" s="346">
        <v>0</v>
      </c>
      <c r="F158" s="346">
        <v>0</v>
      </c>
      <c r="G158" s="346">
        <v>0</v>
      </c>
      <c r="H158" s="346">
        <v>0</v>
      </c>
      <c r="I158" s="346">
        <v>3</v>
      </c>
      <c r="J158" s="346">
        <v>0</v>
      </c>
      <c r="K158" s="346">
        <v>0</v>
      </c>
      <c r="L158" s="346">
        <v>0</v>
      </c>
      <c r="M158" s="346">
        <v>0</v>
      </c>
      <c r="N158" s="346">
        <v>0</v>
      </c>
      <c r="O158" s="346">
        <v>0</v>
      </c>
      <c r="P158" s="346">
        <v>0</v>
      </c>
      <c r="Q158" s="346">
        <v>0</v>
      </c>
      <c r="R158" s="346">
        <v>0</v>
      </c>
      <c r="S158" s="346">
        <v>0</v>
      </c>
      <c r="T158" s="346">
        <v>0</v>
      </c>
      <c r="U158" s="346">
        <f t="shared" ref="U158:U171" si="25">SUM(C158:T158)</f>
        <v>3</v>
      </c>
      <c r="V158" s="348">
        <f t="shared" si="24"/>
        <v>0.16666666666666666</v>
      </c>
    </row>
    <row r="159" spans="1:22">
      <c r="A159" s="341" t="s">
        <v>42</v>
      </c>
      <c r="B159" s="341" t="s">
        <v>392</v>
      </c>
      <c r="C159" s="346">
        <v>0</v>
      </c>
      <c r="D159" s="346">
        <v>6</v>
      </c>
      <c r="E159" s="346">
        <v>6</v>
      </c>
      <c r="F159" s="346">
        <v>6</v>
      </c>
      <c r="G159" s="346">
        <v>0</v>
      </c>
      <c r="H159" s="346">
        <v>0</v>
      </c>
      <c r="I159" s="346">
        <v>0</v>
      </c>
      <c r="J159" s="346">
        <v>0</v>
      </c>
      <c r="K159" s="346">
        <v>0</v>
      </c>
      <c r="L159" s="346">
        <v>0</v>
      </c>
      <c r="M159" s="346">
        <v>0</v>
      </c>
      <c r="N159" s="346">
        <v>0</v>
      </c>
      <c r="O159" s="346">
        <v>0</v>
      </c>
      <c r="P159" s="346">
        <v>0</v>
      </c>
      <c r="Q159" s="346">
        <v>0</v>
      </c>
      <c r="R159" s="346">
        <v>0</v>
      </c>
      <c r="S159" s="346">
        <v>0</v>
      </c>
      <c r="T159" s="346">
        <v>0</v>
      </c>
      <c r="U159" s="346">
        <f t="shared" si="25"/>
        <v>18</v>
      </c>
      <c r="V159" s="348">
        <f t="shared" si="24"/>
        <v>1</v>
      </c>
    </row>
    <row r="160" spans="1:22">
      <c r="A160" s="341" t="s">
        <v>43</v>
      </c>
      <c r="B160" s="341" t="s">
        <v>393</v>
      </c>
      <c r="C160" s="346">
        <v>0</v>
      </c>
      <c r="D160" s="346">
        <v>0</v>
      </c>
      <c r="E160" s="346">
        <v>0</v>
      </c>
      <c r="F160" s="346">
        <v>12</v>
      </c>
      <c r="G160" s="346">
        <v>6</v>
      </c>
      <c r="H160" s="346">
        <v>0</v>
      </c>
      <c r="I160" s="346">
        <v>18</v>
      </c>
      <c r="J160" s="346">
        <v>0</v>
      </c>
      <c r="K160" s="346">
        <v>0</v>
      </c>
      <c r="L160" s="346">
        <v>6</v>
      </c>
      <c r="M160" s="346">
        <v>0</v>
      </c>
      <c r="N160" s="346">
        <v>18</v>
      </c>
      <c r="O160" s="346">
        <v>6</v>
      </c>
      <c r="P160" s="346">
        <v>6</v>
      </c>
      <c r="Q160" s="346">
        <v>0</v>
      </c>
      <c r="R160" s="346">
        <v>0</v>
      </c>
      <c r="S160" s="346">
        <v>6</v>
      </c>
      <c r="T160" s="346">
        <v>0</v>
      </c>
      <c r="U160" s="346">
        <f t="shared" si="25"/>
        <v>78</v>
      </c>
      <c r="V160" s="348">
        <f t="shared" si="24"/>
        <v>4.333333333333333</v>
      </c>
    </row>
    <row r="161" spans="1:22">
      <c r="A161" s="341" t="s">
        <v>44</v>
      </c>
      <c r="B161" s="418" t="s">
        <v>907</v>
      </c>
      <c r="C161" s="346">
        <v>0</v>
      </c>
      <c r="D161" s="346">
        <v>0</v>
      </c>
      <c r="E161" s="346">
        <v>0</v>
      </c>
      <c r="F161" s="346">
        <v>0</v>
      </c>
      <c r="G161" s="346">
        <v>0</v>
      </c>
      <c r="H161" s="346">
        <v>0</v>
      </c>
      <c r="I161" s="346">
        <v>0</v>
      </c>
      <c r="J161" s="346">
        <v>0</v>
      </c>
      <c r="K161" s="346">
        <v>0</v>
      </c>
      <c r="L161" s="346">
        <v>0</v>
      </c>
      <c r="M161" s="346">
        <v>0</v>
      </c>
      <c r="N161" s="346">
        <v>6</v>
      </c>
      <c r="O161" s="346">
        <v>0</v>
      </c>
      <c r="P161" s="346">
        <v>0</v>
      </c>
      <c r="Q161" s="346">
        <v>0</v>
      </c>
      <c r="R161" s="346">
        <v>0</v>
      </c>
      <c r="S161" s="346">
        <v>0</v>
      </c>
      <c r="T161" s="346">
        <v>0</v>
      </c>
      <c r="U161" s="346">
        <f t="shared" si="25"/>
        <v>6</v>
      </c>
      <c r="V161" s="348">
        <f t="shared" si="24"/>
        <v>0.33333333333333331</v>
      </c>
    </row>
    <row r="162" spans="1:22">
      <c r="A162" s="341" t="s">
        <v>45</v>
      </c>
      <c r="B162" s="341" t="s">
        <v>394</v>
      </c>
      <c r="C162" s="346">
        <v>12</v>
      </c>
      <c r="D162" s="346">
        <v>0</v>
      </c>
      <c r="E162" s="346">
        <v>12</v>
      </c>
      <c r="F162" s="346">
        <v>18</v>
      </c>
      <c r="G162" s="346">
        <v>0</v>
      </c>
      <c r="H162" s="346">
        <v>0</v>
      </c>
      <c r="I162" s="346">
        <v>0</v>
      </c>
      <c r="J162" s="346">
        <v>12</v>
      </c>
      <c r="K162" s="346">
        <v>2</v>
      </c>
      <c r="L162" s="346">
        <v>6</v>
      </c>
      <c r="M162" s="346">
        <v>18</v>
      </c>
      <c r="N162" s="346">
        <v>6</v>
      </c>
      <c r="O162" s="346">
        <v>6</v>
      </c>
      <c r="P162" s="346">
        <v>0</v>
      </c>
      <c r="Q162" s="346">
        <v>0</v>
      </c>
      <c r="R162" s="346">
        <v>0</v>
      </c>
      <c r="S162" s="346">
        <v>6</v>
      </c>
      <c r="T162" s="346">
        <v>12</v>
      </c>
      <c r="U162" s="346">
        <f t="shared" si="25"/>
        <v>110</v>
      </c>
      <c r="V162" s="348">
        <f t="shared" si="24"/>
        <v>6.1111111111111107</v>
      </c>
    </row>
    <row r="163" spans="1:22">
      <c r="A163" s="341" t="s">
        <v>46</v>
      </c>
      <c r="B163" s="341" t="s">
        <v>395</v>
      </c>
      <c r="C163" s="346">
        <v>0</v>
      </c>
      <c r="D163" s="346">
        <v>3</v>
      </c>
      <c r="E163" s="346">
        <v>3</v>
      </c>
      <c r="F163" s="346">
        <v>0</v>
      </c>
      <c r="G163" s="346">
        <v>0</v>
      </c>
      <c r="H163" s="346">
        <v>0</v>
      </c>
      <c r="I163" s="346">
        <v>3</v>
      </c>
      <c r="J163" s="346">
        <v>0</v>
      </c>
      <c r="K163" s="346">
        <v>0</v>
      </c>
      <c r="L163" s="346">
        <v>0</v>
      </c>
      <c r="M163" s="346">
        <v>0</v>
      </c>
      <c r="N163" s="346">
        <v>0</v>
      </c>
      <c r="O163" s="346">
        <v>0</v>
      </c>
      <c r="P163" s="346">
        <v>3</v>
      </c>
      <c r="Q163" s="346">
        <v>0</v>
      </c>
      <c r="R163" s="346">
        <v>0</v>
      </c>
      <c r="S163" s="346">
        <v>0</v>
      </c>
      <c r="T163" s="346">
        <v>0</v>
      </c>
      <c r="U163" s="346">
        <f t="shared" si="25"/>
        <v>12</v>
      </c>
      <c r="V163" s="348">
        <f t="shared" si="24"/>
        <v>0.66666666666666663</v>
      </c>
    </row>
    <row r="164" spans="1:22">
      <c r="A164" s="341" t="s">
        <v>47</v>
      </c>
      <c r="B164" s="341" t="s">
        <v>396</v>
      </c>
      <c r="C164" s="346">
        <v>0</v>
      </c>
      <c r="D164" s="346">
        <v>3</v>
      </c>
      <c r="E164" s="346">
        <v>0</v>
      </c>
      <c r="F164" s="346">
        <v>6</v>
      </c>
      <c r="G164" s="346">
        <v>0</v>
      </c>
      <c r="H164" s="346">
        <v>0</v>
      </c>
      <c r="I164" s="346">
        <v>0</v>
      </c>
      <c r="J164" s="346">
        <v>3</v>
      </c>
      <c r="K164" s="346">
        <v>0</v>
      </c>
      <c r="L164" s="346">
        <v>0</v>
      </c>
      <c r="M164" s="346">
        <v>0</v>
      </c>
      <c r="N164" s="346">
        <v>3</v>
      </c>
      <c r="O164" s="346">
        <v>3</v>
      </c>
      <c r="P164" s="346">
        <v>0</v>
      </c>
      <c r="Q164" s="346">
        <v>4</v>
      </c>
      <c r="R164" s="346">
        <v>3</v>
      </c>
      <c r="S164" s="346">
        <v>0</v>
      </c>
      <c r="T164" s="346">
        <v>0</v>
      </c>
      <c r="U164" s="346">
        <f t="shared" si="25"/>
        <v>25</v>
      </c>
      <c r="V164" s="348">
        <f t="shared" si="24"/>
        <v>1.3888888888888888</v>
      </c>
    </row>
    <row r="165" spans="1:22">
      <c r="A165" s="341" t="s">
        <v>48</v>
      </c>
      <c r="B165" s="341" t="s">
        <v>397</v>
      </c>
      <c r="C165" s="346">
        <v>3</v>
      </c>
      <c r="D165" s="346">
        <v>0</v>
      </c>
      <c r="E165" s="346">
        <v>0</v>
      </c>
      <c r="F165" s="346">
        <v>0</v>
      </c>
      <c r="G165" s="346">
        <v>12</v>
      </c>
      <c r="H165" s="346">
        <v>3</v>
      </c>
      <c r="I165" s="346">
        <v>0</v>
      </c>
      <c r="J165" s="346">
        <v>0</v>
      </c>
      <c r="K165" s="346">
        <v>0</v>
      </c>
      <c r="L165" s="346">
        <v>3</v>
      </c>
      <c r="M165" s="346">
        <v>0</v>
      </c>
      <c r="N165" s="346">
        <v>0</v>
      </c>
      <c r="O165" s="346">
        <v>3</v>
      </c>
      <c r="P165" s="346">
        <v>0</v>
      </c>
      <c r="Q165" s="346">
        <v>0</v>
      </c>
      <c r="R165" s="346">
        <v>3</v>
      </c>
      <c r="S165" s="346">
        <v>0</v>
      </c>
      <c r="T165" s="346">
        <v>0</v>
      </c>
      <c r="U165" s="346">
        <f t="shared" si="25"/>
        <v>27</v>
      </c>
      <c r="V165" s="348">
        <f t="shared" si="24"/>
        <v>1.5</v>
      </c>
    </row>
    <row r="166" spans="1:22">
      <c r="A166" s="341" t="s">
        <v>49</v>
      </c>
      <c r="B166" s="432" t="s">
        <v>1010</v>
      </c>
      <c r="C166" s="346">
        <v>0</v>
      </c>
      <c r="D166" s="346">
        <v>0</v>
      </c>
      <c r="E166" s="346">
        <v>0</v>
      </c>
      <c r="F166" s="346">
        <v>0</v>
      </c>
      <c r="G166" s="346">
        <v>0</v>
      </c>
      <c r="H166" s="346">
        <v>0</v>
      </c>
      <c r="I166" s="346">
        <v>0</v>
      </c>
      <c r="J166" s="346">
        <v>3</v>
      </c>
      <c r="K166" s="346">
        <v>0</v>
      </c>
      <c r="L166" s="346">
        <v>9</v>
      </c>
      <c r="M166" s="346">
        <v>0</v>
      </c>
      <c r="N166" s="346">
        <v>0</v>
      </c>
      <c r="O166" s="346">
        <v>0</v>
      </c>
      <c r="P166" s="346">
        <v>0</v>
      </c>
      <c r="Q166" s="346">
        <v>0</v>
      </c>
      <c r="R166" s="346">
        <v>0</v>
      </c>
      <c r="S166" s="346">
        <v>3</v>
      </c>
      <c r="T166" s="346">
        <v>3</v>
      </c>
      <c r="U166" s="346">
        <f t="shared" si="25"/>
        <v>18</v>
      </c>
      <c r="V166" s="348">
        <f t="shared" si="24"/>
        <v>1</v>
      </c>
    </row>
    <row r="167" spans="1:22">
      <c r="A167" s="341" t="s">
        <v>50</v>
      </c>
      <c r="B167" s="341" t="s">
        <v>398</v>
      </c>
      <c r="C167" s="346">
        <v>0</v>
      </c>
      <c r="D167" s="346">
        <v>0</v>
      </c>
      <c r="E167" s="346">
        <v>0</v>
      </c>
      <c r="F167" s="346">
        <v>12</v>
      </c>
      <c r="G167" s="346">
        <v>0</v>
      </c>
      <c r="H167" s="346">
        <v>0</v>
      </c>
      <c r="I167" s="346">
        <v>3</v>
      </c>
      <c r="J167" s="346">
        <v>0</v>
      </c>
      <c r="K167" s="346">
        <v>0</v>
      </c>
      <c r="L167" s="346">
        <v>6</v>
      </c>
      <c r="M167" s="346">
        <v>3</v>
      </c>
      <c r="N167" s="346">
        <v>1</v>
      </c>
      <c r="O167" s="346">
        <v>0</v>
      </c>
      <c r="P167" s="346">
        <v>0</v>
      </c>
      <c r="Q167" s="346">
        <v>0</v>
      </c>
      <c r="R167" s="346">
        <v>3</v>
      </c>
      <c r="S167" s="346">
        <v>0</v>
      </c>
      <c r="T167" s="346">
        <v>3</v>
      </c>
      <c r="U167" s="346">
        <f t="shared" si="25"/>
        <v>31</v>
      </c>
      <c r="V167" s="348">
        <f t="shared" si="24"/>
        <v>1.7222222222222223</v>
      </c>
    </row>
    <row r="168" spans="1:22">
      <c r="A168" s="341" t="s">
        <v>51</v>
      </c>
      <c r="B168" s="341" t="s">
        <v>399</v>
      </c>
      <c r="C168" s="346">
        <v>1</v>
      </c>
      <c r="D168" s="346">
        <v>9</v>
      </c>
      <c r="E168" s="346">
        <v>2</v>
      </c>
      <c r="F168" s="346">
        <v>9</v>
      </c>
      <c r="G168" s="346">
        <v>8</v>
      </c>
      <c r="H168" s="346">
        <v>4</v>
      </c>
      <c r="I168" s="346">
        <v>3</v>
      </c>
      <c r="J168" s="346">
        <v>5</v>
      </c>
      <c r="K168" s="346">
        <v>3</v>
      </c>
      <c r="L168" s="346">
        <v>7</v>
      </c>
      <c r="M168" s="346">
        <v>3</v>
      </c>
      <c r="N168" s="346">
        <v>9</v>
      </c>
      <c r="O168" s="346">
        <v>8</v>
      </c>
      <c r="P168" s="346">
        <v>0</v>
      </c>
      <c r="Q168" s="346">
        <v>6</v>
      </c>
      <c r="R168" s="346">
        <v>14</v>
      </c>
      <c r="S168" s="346">
        <v>14</v>
      </c>
      <c r="T168" s="346">
        <v>10</v>
      </c>
      <c r="U168" s="346">
        <f t="shared" si="25"/>
        <v>115</v>
      </c>
      <c r="V168" s="348">
        <f t="shared" si="24"/>
        <v>6.3888888888888893</v>
      </c>
    </row>
    <row r="169" spans="1:22">
      <c r="A169" s="341" t="s">
        <v>52</v>
      </c>
      <c r="B169" s="341" t="s">
        <v>400</v>
      </c>
      <c r="C169" s="346">
        <v>6</v>
      </c>
      <c r="D169" s="346">
        <v>14</v>
      </c>
      <c r="E169" s="346">
        <v>11</v>
      </c>
      <c r="F169" s="346">
        <v>16</v>
      </c>
      <c r="G169" s="346">
        <v>10</v>
      </c>
      <c r="H169" s="346">
        <v>5</v>
      </c>
      <c r="I169" s="346">
        <v>6</v>
      </c>
      <c r="J169" s="346">
        <v>7</v>
      </c>
      <c r="K169" s="346">
        <v>0</v>
      </c>
      <c r="L169" s="346">
        <v>4</v>
      </c>
      <c r="M169" s="346">
        <v>25</v>
      </c>
      <c r="N169" s="346">
        <v>4</v>
      </c>
      <c r="O169" s="346">
        <v>6</v>
      </c>
      <c r="P169" s="346">
        <v>12</v>
      </c>
      <c r="Q169" s="346">
        <v>13</v>
      </c>
      <c r="R169" s="346">
        <v>16</v>
      </c>
      <c r="S169" s="346">
        <v>9</v>
      </c>
      <c r="T169" s="346">
        <v>0</v>
      </c>
      <c r="U169" s="346">
        <f t="shared" si="25"/>
        <v>164</v>
      </c>
      <c r="V169" s="348">
        <f t="shared" si="24"/>
        <v>9.1111111111111107</v>
      </c>
    </row>
    <row r="170" spans="1:22">
      <c r="A170" s="341" t="s">
        <v>149</v>
      </c>
      <c r="B170" s="341" t="s">
        <v>721</v>
      </c>
      <c r="C170" s="346">
        <v>0</v>
      </c>
      <c r="D170" s="346">
        <v>12</v>
      </c>
      <c r="E170" s="346">
        <v>0</v>
      </c>
      <c r="F170" s="346">
        <v>0</v>
      </c>
      <c r="G170" s="346">
        <v>0</v>
      </c>
      <c r="H170" s="346">
        <v>0</v>
      </c>
      <c r="I170" s="346">
        <v>2</v>
      </c>
      <c r="J170" s="346">
        <v>0</v>
      </c>
      <c r="K170" s="346">
        <v>0</v>
      </c>
      <c r="L170" s="346">
        <v>0</v>
      </c>
      <c r="M170" s="346">
        <v>0</v>
      </c>
      <c r="N170" s="346">
        <v>0</v>
      </c>
      <c r="O170" s="346">
        <v>0</v>
      </c>
      <c r="P170" s="346">
        <v>6</v>
      </c>
      <c r="Q170" s="346">
        <v>0</v>
      </c>
      <c r="R170" s="346">
        <v>0</v>
      </c>
      <c r="S170" s="346">
        <v>0</v>
      </c>
      <c r="T170" s="346">
        <v>0</v>
      </c>
      <c r="U170" s="346">
        <f t="shared" si="25"/>
        <v>20</v>
      </c>
      <c r="V170" s="348">
        <f t="shared" si="24"/>
        <v>1.1111111111111112</v>
      </c>
    </row>
    <row r="171" spans="1:22">
      <c r="A171" s="341" t="s">
        <v>150</v>
      </c>
      <c r="B171" s="341" t="s">
        <v>722</v>
      </c>
      <c r="C171" s="346">
        <v>0</v>
      </c>
      <c r="D171" s="346">
        <v>0</v>
      </c>
      <c r="E171" s="346">
        <v>6</v>
      </c>
      <c r="F171" s="346">
        <v>6</v>
      </c>
      <c r="G171" s="346">
        <v>0</v>
      </c>
      <c r="H171" s="346">
        <v>6</v>
      </c>
      <c r="I171" s="346">
        <v>0</v>
      </c>
      <c r="J171" s="346">
        <v>0</v>
      </c>
      <c r="K171" s="346">
        <v>0</v>
      </c>
      <c r="L171" s="346">
        <v>0</v>
      </c>
      <c r="M171" s="346">
        <v>0</v>
      </c>
      <c r="N171" s="346">
        <v>0</v>
      </c>
      <c r="O171" s="346">
        <v>0</v>
      </c>
      <c r="P171" s="346">
        <v>0</v>
      </c>
      <c r="Q171" s="346">
        <v>0</v>
      </c>
      <c r="R171" s="346">
        <v>0</v>
      </c>
      <c r="S171" s="346">
        <v>0</v>
      </c>
      <c r="T171" s="346">
        <v>6</v>
      </c>
      <c r="U171" s="346">
        <f t="shared" si="25"/>
        <v>24</v>
      </c>
      <c r="V171" s="348">
        <f t="shared" si="24"/>
        <v>1.3333333333333333</v>
      </c>
    </row>
    <row r="172" spans="1:22">
      <c r="A172" s="207"/>
      <c r="B172" s="208" t="s">
        <v>28</v>
      </c>
      <c r="C172" s="379">
        <f t="shared" ref="C172:T172" si="26">SUM(C156:C171)</f>
        <v>43</v>
      </c>
      <c r="D172" s="379">
        <f t="shared" si="26"/>
        <v>62</v>
      </c>
      <c r="E172" s="379">
        <f t="shared" si="26"/>
        <v>52</v>
      </c>
      <c r="F172" s="379">
        <f t="shared" si="26"/>
        <v>94</v>
      </c>
      <c r="G172" s="379">
        <f t="shared" si="26"/>
        <v>54</v>
      </c>
      <c r="H172" s="379">
        <f t="shared" si="26"/>
        <v>27</v>
      </c>
      <c r="I172" s="379">
        <f t="shared" si="26"/>
        <v>38</v>
      </c>
      <c r="J172" s="379">
        <f t="shared" si="26"/>
        <v>39</v>
      </c>
      <c r="K172" s="379">
        <f t="shared" si="26"/>
        <v>20</v>
      </c>
      <c r="L172" s="379">
        <f t="shared" si="26"/>
        <v>44</v>
      </c>
      <c r="M172" s="379">
        <f t="shared" si="26"/>
        <v>52</v>
      </c>
      <c r="N172" s="379">
        <f t="shared" si="26"/>
        <v>65</v>
      </c>
      <c r="O172" s="379">
        <f t="shared" si="26"/>
        <v>41</v>
      </c>
      <c r="P172" s="379">
        <f t="shared" si="26"/>
        <v>36</v>
      </c>
      <c r="Q172" s="379">
        <f t="shared" si="26"/>
        <v>38</v>
      </c>
      <c r="R172" s="379">
        <f t="shared" si="26"/>
        <v>58</v>
      </c>
      <c r="S172" s="379">
        <f>SUM(S156:S171)</f>
        <v>44</v>
      </c>
      <c r="T172" s="379">
        <f t="shared" si="26"/>
        <v>52</v>
      </c>
      <c r="U172" s="379">
        <f>SUM(C172:T172)</f>
        <v>859</v>
      </c>
      <c r="V172" s="380">
        <f>SUM(AVERAGE(C172:T172))</f>
        <v>47.722222222222221</v>
      </c>
    </row>
    <row r="173" spans="1:22">
      <c r="A173" s="109"/>
      <c r="B173" s="109"/>
      <c r="C173" s="346" t="s">
        <v>0</v>
      </c>
      <c r="D173" s="346" t="s">
        <v>1</v>
      </c>
      <c r="E173" s="346" t="s">
        <v>2</v>
      </c>
      <c r="F173" s="346" t="s">
        <v>3</v>
      </c>
      <c r="G173" s="346" t="s">
        <v>4</v>
      </c>
      <c r="H173" s="346" t="s">
        <v>5</v>
      </c>
      <c r="I173" s="346" t="s">
        <v>6</v>
      </c>
      <c r="J173" s="346" t="s">
        <v>7</v>
      </c>
      <c r="K173" s="346" t="s">
        <v>8</v>
      </c>
      <c r="L173" s="346" t="s">
        <v>9</v>
      </c>
      <c r="M173" s="346" t="s">
        <v>10</v>
      </c>
      <c r="N173" s="346" t="s">
        <v>11</v>
      </c>
      <c r="O173" s="346" t="s">
        <v>12</v>
      </c>
      <c r="P173" s="346" t="s">
        <v>13</v>
      </c>
      <c r="Q173" s="346" t="s">
        <v>14</v>
      </c>
      <c r="R173" s="346" t="s">
        <v>15</v>
      </c>
      <c r="S173" s="346" t="s">
        <v>100</v>
      </c>
      <c r="T173" s="346" t="s">
        <v>217</v>
      </c>
      <c r="U173" s="346" t="s">
        <v>37</v>
      </c>
      <c r="V173" s="348" t="s">
        <v>38</v>
      </c>
    </row>
    <row r="174" spans="1:22">
      <c r="A174" s="140"/>
      <c r="B174" s="243" t="s">
        <v>163</v>
      </c>
      <c r="C174" s="411"/>
      <c r="D174" s="411"/>
      <c r="E174" s="381"/>
      <c r="F174" s="381"/>
      <c r="G174" s="381"/>
      <c r="H174" s="381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2"/>
    </row>
    <row r="175" spans="1:22">
      <c r="A175" s="340" t="s">
        <v>39</v>
      </c>
      <c r="B175" s="340" t="s">
        <v>517</v>
      </c>
      <c r="C175" s="346">
        <v>0</v>
      </c>
      <c r="D175" s="346">
        <v>0</v>
      </c>
      <c r="E175" s="346">
        <v>0</v>
      </c>
      <c r="F175" s="346">
        <v>0</v>
      </c>
      <c r="G175" s="346">
        <v>0</v>
      </c>
      <c r="H175" s="346">
        <v>0</v>
      </c>
      <c r="I175" s="346">
        <v>3</v>
      </c>
      <c r="J175" s="346">
        <v>12</v>
      </c>
      <c r="K175" s="346">
        <v>0</v>
      </c>
      <c r="L175" s="346">
        <v>9</v>
      </c>
      <c r="M175" s="346">
        <v>9</v>
      </c>
      <c r="N175" s="346">
        <v>0</v>
      </c>
      <c r="O175" s="346">
        <v>9</v>
      </c>
      <c r="P175" s="346">
        <v>3</v>
      </c>
      <c r="Q175" s="346">
        <v>9</v>
      </c>
      <c r="R175" s="346">
        <v>9</v>
      </c>
      <c r="S175" s="346">
        <v>6</v>
      </c>
      <c r="T175" s="346">
        <v>3</v>
      </c>
      <c r="U175" s="346">
        <f>SUM(C175:T175)</f>
        <v>72</v>
      </c>
      <c r="V175" s="348">
        <f t="shared" ref="V175:V190" si="27">U175/18</f>
        <v>4</v>
      </c>
    </row>
    <row r="176" spans="1:22">
      <c r="A176" s="341" t="s">
        <v>40</v>
      </c>
      <c r="B176" s="341" t="s">
        <v>518</v>
      </c>
      <c r="C176" s="346">
        <v>6</v>
      </c>
      <c r="D176" s="346">
        <v>7</v>
      </c>
      <c r="E176" s="346">
        <v>9</v>
      </c>
      <c r="F176" s="346">
        <v>0</v>
      </c>
      <c r="G176" s="346">
        <v>4</v>
      </c>
      <c r="H176" s="346">
        <v>12</v>
      </c>
      <c r="I176" s="346">
        <v>3</v>
      </c>
      <c r="J176" s="346">
        <v>9</v>
      </c>
      <c r="K176" s="346">
        <v>0</v>
      </c>
      <c r="L176" s="346">
        <v>6</v>
      </c>
      <c r="M176" s="346">
        <v>9</v>
      </c>
      <c r="N176" s="346">
        <v>3</v>
      </c>
      <c r="O176" s="346">
        <v>3</v>
      </c>
      <c r="P176" s="346">
        <v>0</v>
      </c>
      <c r="Q176" s="346">
        <v>0</v>
      </c>
      <c r="R176" s="346">
        <v>0</v>
      </c>
      <c r="S176" s="346">
        <v>0</v>
      </c>
      <c r="T176" s="346">
        <v>0</v>
      </c>
      <c r="U176" s="346">
        <f>SUM(C176:T176)</f>
        <v>71</v>
      </c>
      <c r="V176" s="348">
        <f t="shared" si="27"/>
        <v>3.9444444444444446</v>
      </c>
    </row>
    <row r="177" spans="1:22">
      <c r="A177" s="341" t="s">
        <v>41</v>
      </c>
      <c r="B177" s="341" t="s">
        <v>519</v>
      </c>
      <c r="C177" s="346">
        <v>0</v>
      </c>
      <c r="D177" s="346">
        <v>3</v>
      </c>
      <c r="E177" s="346">
        <v>3</v>
      </c>
      <c r="F177" s="346">
        <v>6</v>
      </c>
      <c r="G177" s="346">
        <v>0</v>
      </c>
      <c r="H177" s="346">
        <v>3</v>
      </c>
      <c r="I177" s="346">
        <v>0</v>
      </c>
      <c r="J177" s="346">
        <v>0</v>
      </c>
      <c r="K177" s="346">
        <v>0</v>
      </c>
      <c r="L177" s="346">
        <v>0</v>
      </c>
      <c r="M177" s="346">
        <v>0</v>
      </c>
      <c r="N177" s="346">
        <v>0</v>
      </c>
      <c r="O177" s="346">
        <v>0</v>
      </c>
      <c r="P177" s="346">
        <v>0</v>
      </c>
      <c r="Q177" s="346">
        <v>0</v>
      </c>
      <c r="R177" s="346">
        <v>0</v>
      </c>
      <c r="S177" s="346">
        <v>0</v>
      </c>
      <c r="T177" s="346">
        <v>0</v>
      </c>
      <c r="U177" s="346">
        <f t="shared" ref="U177:U190" si="28">SUM(C177:T177)</f>
        <v>15</v>
      </c>
      <c r="V177" s="348">
        <f t="shared" si="27"/>
        <v>0.83333333333333337</v>
      </c>
    </row>
    <row r="178" spans="1:22">
      <c r="A178" s="341" t="s">
        <v>42</v>
      </c>
      <c r="B178" s="341" t="s">
        <v>520</v>
      </c>
      <c r="C178" s="346">
        <v>0</v>
      </c>
      <c r="D178" s="346">
        <v>0</v>
      </c>
      <c r="E178" s="346">
        <v>0</v>
      </c>
      <c r="F178" s="346">
        <v>15</v>
      </c>
      <c r="G178" s="346">
        <v>9</v>
      </c>
      <c r="H178" s="346">
        <v>6</v>
      </c>
      <c r="I178" s="346">
        <v>9</v>
      </c>
      <c r="J178" s="346">
        <v>0</v>
      </c>
      <c r="K178" s="346">
        <v>9</v>
      </c>
      <c r="L178" s="346">
        <v>0</v>
      </c>
      <c r="M178" s="346">
        <v>6</v>
      </c>
      <c r="N178" s="346">
        <v>3</v>
      </c>
      <c r="O178" s="346">
        <v>0</v>
      </c>
      <c r="P178" s="346">
        <v>6</v>
      </c>
      <c r="Q178" s="346">
        <v>6</v>
      </c>
      <c r="R178" s="346">
        <v>12</v>
      </c>
      <c r="S178" s="346">
        <v>18</v>
      </c>
      <c r="T178" s="346">
        <v>0</v>
      </c>
      <c r="U178" s="346">
        <f t="shared" si="28"/>
        <v>99</v>
      </c>
      <c r="V178" s="348">
        <f t="shared" si="27"/>
        <v>5.5</v>
      </c>
    </row>
    <row r="179" spans="1:22">
      <c r="A179" s="341" t="s">
        <v>43</v>
      </c>
      <c r="B179" s="341" t="s">
        <v>530</v>
      </c>
      <c r="C179" s="346">
        <v>0</v>
      </c>
      <c r="D179" s="346">
        <v>0</v>
      </c>
      <c r="E179" s="346">
        <v>0</v>
      </c>
      <c r="F179" s="346">
        <v>0</v>
      </c>
      <c r="G179" s="346">
        <v>0</v>
      </c>
      <c r="H179" s="346">
        <v>0</v>
      </c>
      <c r="I179" s="346">
        <v>8</v>
      </c>
      <c r="J179" s="346">
        <v>6</v>
      </c>
      <c r="K179" s="346">
        <v>12</v>
      </c>
      <c r="L179" s="346">
        <v>0</v>
      </c>
      <c r="M179" s="346">
        <v>0</v>
      </c>
      <c r="N179" s="346">
        <v>0</v>
      </c>
      <c r="O179" s="346">
        <v>0</v>
      </c>
      <c r="P179" s="346">
        <v>0</v>
      </c>
      <c r="Q179" s="346">
        <v>0</v>
      </c>
      <c r="R179" s="346">
        <v>0</v>
      </c>
      <c r="S179" s="346">
        <v>12</v>
      </c>
      <c r="T179" s="346">
        <v>0</v>
      </c>
      <c r="U179" s="346">
        <f t="shared" si="28"/>
        <v>38</v>
      </c>
      <c r="V179" s="348">
        <f t="shared" si="27"/>
        <v>2.1111111111111112</v>
      </c>
    </row>
    <row r="180" spans="1:22">
      <c r="A180" s="341" t="s">
        <v>44</v>
      </c>
      <c r="B180" s="341" t="s">
        <v>521</v>
      </c>
      <c r="C180" s="346">
        <v>0</v>
      </c>
      <c r="D180" s="346">
        <v>3</v>
      </c>
      <c r="E180" s="346">
        <v>6</v>
      </c>
      <c r="F180" s="346">
        <v>0</v>
      </c>
      <c r="G180" s="346">
        <v>0</v>
      </c>
      <c r="H180" s="346">
        <v>0</v>
      </c>
      <c r="I180" s="346">
        <v>3</v>
      </c>
      <c r="J180" s="346">
        <v>3</v>
      </c>
      <c r="K180" s="346">
        <v>0</v>
      </c>
      <c r="L180" s="346">
        <v>6</v>
      </c>
      <c r="M180" s="346">
        <v>0</v>
      </c>
      <c r="N180" s="346">
        <v>0</v>
      </c>
      <c r="O180" s="346">
        <v>0</v>
      </c>
      <c r="P180" s="346">
        <v>0</v>
      </c>
      <c r="Q180" s="346">
        <v>0</v>
      </c>
      <c r="R180" s="346">
        <v>0</v>
      </c>
      <c r="S180" s="346">
        <v>0</v>
      </c>
      <c r="T180" s="346">
        <v>0</v>
      </c>
      <c r="U180" s="346">
        <f t="shared" si="28"/>
        <v>21</v>
      </c>
      <c r="V180" s="348">
        <f t="shared" si="27"/>
        <v>1.1666666666666667</v>
      </c>
    </row>
    <row r="181" spans="1:22">
      <c r="A181" s="341" t="s">
        <v>45</v>
      </c>
      <c r="B181" s="341" t="s">
        <v>522</v>
      </c>
      <c r="C181" s="346">
        <v>0</v>
      </c>
      <c r="D181" s="346">
        <v>0</v>
      </c>
      <c r="E181" s="346">
        <v>6</v>
      </c>
      <c r="F181" s="346">
        <v>0</v>
      </c>
      <c r="G181" s="346">
        <v>2</v>
      </c>
      <c r="H181" s="346">
        <v>0</v>
      </c>
      <c r="I181" s="346">
        <v>0</v>
      </c>
      <c r="J181" s="346">
        <v>0</v>
      </c>
      <c r="K181" s="346">
        <v>0</v>
      </c>
      <c r="L181" s="346">
        <v>0</v>
      </c>
      <c r="M181" s="346">
        <v>0</v>
      </c>
      <c r="N181" s="346">
        <v>0</v>
      </c>
      <c r="O181" s="346">
        <v>0</v>
      </c>
      <c r="P181" s="346">
        <v>0</v>
      </c>
      <c r="Q181" s="346">
        <v>0</v>
      </c>
      <c r="R181" s="346">
        <v>0</v>
      </c>
      <c r="S181" s="346">
        <v>0</v>
      </c>
      <c r="T181" s="346">
        <v>0</v>
      </c>
      <c r="U181" s="346">
        <f t="shared" si="28"/>
        <v>8</v>
      </c>
      <c r="V181" s="348">
        <f t="shared" si="27"/>
        <v>0.44444444444444442</v>
      </c>
    </row>
    <row r="182" spans="1:22">
      <c r="A182" s="340" t="s">
        <v>46</v>
      </c>
      <c r="B182" s="340" t="s">
        <v>523</v>
      </c>
      <c r="C182" s="346">
        <v>6</v>
      </c>
      <c r="D182" s="346">
        <v>9</v>
      </c>
      <c r="E182" s="346">
        <v>0</v>
      </c>
      <c r="F182" s="346">
        <v>0</v>
      </c>
      <c r="G182" s="346">
        <v>3</v>
      </c>
      <c r="H182" s="346">
        <v>3</v>
      </c>
      <c r="I182" s="346">
        <v>0</v>
      </c>
      <c r="J182" s="346">
        <v>3</v>
      </c>
      <c r="K182" s="346">
        <v>0</v>
      </c>
      <c r="L182" s="346">
        <v>0</v>
      </c>
      <c r="M182" s="346">
        <v>3</v>
      </c>
      <c r="N182" s="346">
        <v>3</v>
      </c>
      <c r="O182" s="346">
        <v>3</v>
      </c>
      <c r="P182" s="346">
        <v>0</v>
      </c>
      <c r="Q182" s="346">
        <v>0</v>
      </c>
      <c r="R182" s="346">
        <v>0</v>
      </c>
      <c r="S182" s="346">
        <v>0</v>
      </c>
      <c r="T182" s="346">
        <v>3</v>
      </c>
      <c r="U182" s="346">
        <f t="shared" si="28"/>
        <v>36</v>
      </c>
      <c r="V182" s="348">
        <f t="shared" si="27"/>
        <v>2</v>
      </c>
    </row>
    <row r="183" spans="1:22">
      <c r="A183" s="341" t="s">
        <v>47</v>
      </c>
      <c r="B183" s="341" t="s">
        <v>524</v>
      </c>
      <c r="C183" s="346">
        <v>3</v>
      </c>
      <c r="D183" s="346">
        <v>0</v>
      </c>
      <c r="E183" s="346">
        <v>0</v>
      </c>
      <c r="F183" s="346">
        <v>3</v>
      </c>
      <c r="G183" s="346">
        <v>3</v>
      </c>
      <c r="H183" s="346">
        <v>0</v>
      </c>
      <c r="I183" s="346">
        <v>0</v>
      </c>
      <c r="J183" s="346">
        <v>0</v>
      </c>
      <c r="K183" s="346">
        <v>0</v>
      </c>
      <c r="L183" s="346">
        <v>0</v>
      </c>
      <c r="M183" s="346">
        <v>0</v>
      </c>
      <c r="N183" s="346">
        <v>0</v>
      </c>
      <c r="O183" s="346">
        <v>0</v>
      </c>
      <c r="P183" s="346">
        <v>0</v>
      </c>
      <c r="Q183" s="346">
        <v>0</v>
      </c>
      <c r="R183" s="346">
        <v>0</v>
      </c>
      <c r="S183" s="346">
        <v>0</v>
      </c>
      <c r="T183" s="346">
        <v>0</v>
      </c>
      <c r="U183" s="346">
        <f t="shared" si="28"/>
        <v>9</v>
      </c>
      <c r="V183" s="348">
        <f t="shared" si="27"/>
        <v>0.5</v>
      </c>
    </row>
    <row r="184" spans="1:22">
      <c r="A184" s="341" t="s">
        <v>48</v>
      </c>
      <c r="B184" s="341" t="s">
        <v>525</v>
      </c>
      <c r="C184" s="346">
        <v>0</v>
      </c>
      <c r="D184" s="346">
        <v>0</v>
      </c>
      <c r="E184" s="346">
        <v>0</v>
      </c>
      <c r="F184" s="346">
        <v>0</v>
      </c>
      <c r="G184" s="346">
        <v>0</v>
      </c>
      <c r="H184" s="346">
        <v>3</v>
      </c>
      <c r="I184" s="346">
        <v>0</v>
      </c>
      <c r="J184" s="346">
        <v>0</v>
      </c>
      <c r="K184" s="346">
        <v>0</v>
      </c>
      <c r="L184" s="346">
        <v>0</v>
      </c>
      <c r="M184" s="346">
        <v>0</v>
      </c>
      <c r="N184" s="346">
        <v>3</v>
      </c>
      <c r="O184" s="346">
        <v>0</v>
      </c>
      <c r="P184" s="346">
        <v>0</v>
      </c>
      <c r="Q184" s="346">
        <v>0</v>
      </c>
      <c r="R184" s="346">
        <v>0</v>
      </c>
      <c r="S184" s="346">
        <v>0</v>
      </c>
      <c r="T184" s="346">
        <v>0</v>
      </c>
      <c r="U184" s="346">
        <f t="shared" si="28"/>
        <v>6</v>
      </c>
      <c r="V184" s="348">
        <f t="shared" si="27"/>
        <v>0.33333333333333331</v>
      </c>
    </row>
    <row r="185" spans="1:22">
      <c r="A185" s="341" t="s">
        <v>49</v>
      </c>
      <c r="B185" s="418" t="s">
        <v>892</v>
      </c>
      <c r="C185" s="346">
        <v>0</v>
      </c>
      <c r="D185" s="346">
        <v>3</v>
      </c>
      <c r="E185" s="346">
        <v>0</v>
      </c>
      <c r="F185" s="346">
        <v>0</v>
      </c>
      <c r="G185" s="346">
        <v>0</v>
      </c>
      <c r="H185" s="346">
        <v>0</v>
      </c>
      <c r="I185" s="346">
        <v>0</v>
      </c>
      <c r="J185" s="346">
        <v>0</v>
      </c>
      <c r="K185" s="346">
        <v>0</v>
      </c>
      <c r="L185" s="346">
        <v>0</v>
      </c>
      <c r="M185" s="346">
        <v>0</v>
      </c>
      <c r="N185" s="346">
        <v>0</v>
      </c>
      <c r="O185" s="346">
        <v>0</v>
      </c>
      <c r="P185" s="346">
        <v>0</v>
      </c>
      <c r="Q185" s="346">
        <v>0</v>
      </c>
      <c r="R185" s="346">
        <v>0</v>
      </c>
      <c r="S185" s="346">
        <v>0</v>
      </c>
      <c r="T185" s="346">
        <v>0</v>
      </c>
      <c r="U185" s="346">
        <f t="shared" si="28"/>
        <v>3</v>
      </c>
      <c r="V185" s="348">
        <f t="shared" si="27"/>
        <v>0.16666666666666666</v>
      </c>
    </row>
    <row r="186" spans="1:22">
      <c r="A186" s="341" t="s">
        <v>50</v>
      </c>
      <c r="B186" s="341" t="s">
        <v>526</v>
      </c>
      <c r="C186" s="346">
        <v>0</v>
      </c>
      <c r="D186" s="346">
        <v>4</v>
      </c>
      <c r="E186" s="346">
        <v>3</v>
      </c>
      <c r="F186" s="346">
        <v>0</v>
      </c>
      <c r="G186" s="346">
        <v>0</v>
      </c>
      <c r="H186" s="346">
        <v>0</v>
      </c>
      <c r="I186" s="346">
        <v>0</v>
      </c>
      <c r="J186" s="346">
        <v>0</v>
      </c>
      <c r="K186" s="346">
        <v>0</v>
      </c>
      <c r="L186" s="346">
        <v>3</v>
      </c>
      <c r="M186" s="346">
        <v>3</v>
      </c>
      <c r="N186" s="346">
        <v>0</v>
      </c>
      <c r="O186" s="346">
        <v>0</v>
      </c>
      <c r="P186" s="346">
        <v>0</v>
      </c>
      <c r="Q186" s="346">
        <v>0</v>
      </c>
      <c r="R186" s="346">
        <v>0</v>
      </c>
      <c r="S186" s="346">
        <v>0</v>
      </c>
      <c r="T186" s="346">
        <v>0</v>
      </c>
      <c r="U186" s="346">
        <f t="shared" si="28"/>
        <v>13</v>
      </c>
      <c r="V186" s="348">
        <f t="shared" si="27"/>
        <v>0.72222222222222221</v>
      </c>
    </row>
    <row r="187" spans="1:22">
      <c r="A187" s="341" t="s">
        <v>51</v>
      </c>
      <c r="B187" s="341" t="s">
        <v>527</v>
      </c>
      <c r="C187" s="346">
        <v>13</v>
      </c>
      <c r="D187" s="346">
        <v>8</v>
      </c>
      <c r="E187" s="346">
        <v>6</v>
      </c>
      <c r="F187" s="346">
        <v>7</v>
      </c>
      <c r="G187" s="346">
        <v>7</v>
      </c>
      <c r="H187" s="346">
        <v>15</v>
      </c>
      <c r="I187" s="346">
        <v>3</v>
      </c>
      <c r="J187" s="346">
        <v>10</v>
      </c>
      <c r="K187" s="346">
        <v>13</v>
      </c>
      <c r="L187" s="346">
        <v>3</v>
      </c>
      <c r="M187" s="346">
        <v>0</v>
      </c>
      <c r="N187" s="346">
        <v>5</v>
      </c>
      <c r="O187" s="346">
        <v>5</v>
      </c>
      <c r="P187" s="346">
        <v>1</v>
      </c>
      <c r="Q187" s="346">
        <v>5</v>
      </c>
      <c r="R187" s="346">
        <v>13</v>
      </c>
      <c r="S187" s="346">
        <v>4</v>
      </c>
      <c r="T187" s="346">
        <v>5</v>
      </c>
      <c r="U187" s="346">
        <f t="shared" si="28"/>
        <v>123</v>
      </c>
      <c r="V187" s="348">
        <f t="shared" si="27"/>
        <v>6.833333333333333</v>
      </c>
    </row>
    <row r="188" spans="1:22">
      <c r="A188" s="341" t="s">
        <v>52</v>
      </c>
      <c r="B188" s="341" t="s">
        <v>528</v>
      </c>
      <c r="C188" s="346">
        <v>2</v>
      </c>
      <c r="D188" s="346">
        <v>9</v>
      </c>
      <c r="E188" s="346">
        <v>7</v>
      </c>
      <c r="F188" s="346">
        <v>6</v>
      </c>
      <c r="G188" s="346">
        <v>5</v>
      </c>
      <c r="H188" s="346">
        <v>2</v>
      </c>
      <c r="I188" s="346">
        <v>14</v>
      </c>
      <c r="J188" s="346">
        <v>7</v>
      </c>
      <c r="K188" s="346">
        <v>0</v>
      </c>
      <c r="L188" s="346">
        <v>10</v>
      </c>
      <c r="M188" s="346">
        <v>8</v>
      </c>
      <c r="N188" s="346">
        <v>7</v>
      </c>
      <c r="O188" s="346">
        <v>15</v>
      </c>
      <c r="P188" s="346">
        <v>5</v>
      </c>
      <c r="Q188" s="346">
        <v>3</v>
      </c>
      <c r="R188" s="346">
        <v>13</v>
      </c>
      <c r="S188" s="346">
        <v>13</v>
      </c>
      <c r="T188" s="346">
        <v>8</v>
      </c>
      <c r="U188" s="346">
        <f t="shared" si="28"/>
        <v>134</v>
      </c>
      <c r="V188" s="348">
        <f t="shared" si="27"/>
        <v>7.4444444444444446</v>
      </c>
    </row>
    <row r="189" spans="1:22">
      <c r="A189" s="341" t="s">
        <v>149</v>
      </c>
      <c r="B189" s="341" t="s">
        <v>723</v>
      </c>
      <c r="C189" s="346">
        <v>0</v>
      </c>
      <c r="D189" s="346">
        <v>12</v>
      </c>
      <c r="E189" s="346">
        <v>0</v>
      </c>
      <c r="F189" s="346">
        <v>0</v>
      </c>
      <c r="G189" s="346">
        <v>0</v>
      </c>
      <c r="H189" s="346">
        <v>0</v>
      </c>
      <c r="I189" s="346">
        <v>0</v>
      </c>
      <c r="J189" s="346">
        <v>0</v>
      </c>
      <c r="K189" s="346">
        <v>0</v>
      </c>
      <c r="L189" s="346">
        <v>0</v>
      </c>
      <c r="M189" s="346">
        <v>0</v>
      </c>
      <c r="N189" s="346">
        <v>0</v>
      </c>
      <c r="O189" s="346">
        <v>0</v>
      </c>
      <c r="P189" s="346">
        <v>0</v>
      </c>
      <c r="Q189" s="346">
        <v>0</v>
      </c>
      <c r="R189" s="346">
        <v>0</v>
      </c>
      <c r="S189" s="346">
        <v>0</v>
      </c>
      <c r="T189" s="346">
        <v>0</v>
      </c>
      <c r="U189" s="346">
        <f t="shared" si="28"/>
        <v>12</v>
      </c>
      <c r="V189" s="348">
        <f t="shared" si="27"/>
        <v>0.66666666666666663</v>
      </c>
    </row>
    <row r="190" spans="1:22">
      <c r="A190" s="341" t="s">
        <v>150</v>
      </c>
      <c r="B190" s="341" t="s">
        <v>724</v>
      </c>
      <c r="C190" s="346">
        <v>0</v>
      </c>
      <c r="D190" s="346">
        <v>0</v>
      </c>
      <c r="E190" s="346">
        <v>6</v>
      </c>
      <c r="F190" s="346">
        <v>0</v>
      </c>
      <c r="G190" s="346">
        <v>0</v>
      </c>
      <c r="H190" s="346">
        <v>0</v>
      </c>
      <c r="I190" s="346">
        <v>0</v>
      </c>
      <c r="J190" s="346">
        <v>0</v>
      </c>
      <c r="K190" s="346">
        <v>0</v>
      </c>
      <c r="L190" s="346">
        <v>0</v>
      </c>
      <c r="M190" s="346">
        <v>0</v>
      </c>
      <c r="N190" s="346">
        <v>0</v>
      </c>
      <c r="O190" s="346">
        <v>24</v>
      </c>
      <c r="P190" s="346">
        <v>0</v>
      </c>
      <c r="Q190" s="346">
        <v>0</v>
      </c>
      <c r="R190" s="346">
        <v>0</v>
      </c>
      <c r="S190" s="346">
        <v>0</v>
      </c>
      <c r="T190" s="346">
        <v>0</v>
      </c>
      <c r="U190" s="346">
        <f t="shared" si="28"/>
        <v>30</v>
      </c>
      <c r="V190" s="348">
        <f t="shared" si="27"/>
        <v>1.6666666666666667</v>
      </c>
    </row>
    <row r="191" spans="1:22">
      <c r="A191" s="141"/>
      <c r="B191" s="242" t="s">
        <v>28</v>
      </c>
      <c r="C191" s="383">
        <f t="shared" ref="C191:T191" si="29">SUM(C175:C190)</f>
        <v>30</v>
      </c>
      <c r="D191" s="383">
        <f t="shared" si="29"/>
        <v>58</v>
      </c>
      <c r="E191" s="383">
        <f t="shared" si="29"/>
        <v>46</v>
      </c>
      <c r="F191" s="383">
        <f t="shared" si="29"/>
        <v>37</v>
      </c>
      <c r="G191" s="383">
        <f t="shared" si="29"/>
        <v>33</v>
      </c>
      <c r="H191" s="383">
        <f t="shared" si="29"/>
        <v>44</v>
      </c>
      <c r="I191" s="383">
        <f t="shared" si="29"/>
        <v>43</v>
      </c>
      <c r="J191" s="383">
        <f t="shared" si="29"/>
        <v>50</v>
      </c>
      <c r="K191" s="383">
        <f t="shared" si="29"/>
        <v>34</v>
      </c>
      <c r="L191" s="383">
        <f t="shared" si="29"/>
        <v>37</v>
      </c>
      <c r="M191" s="383">
        <f t="shared" si="29"/>
        <v>38</v>
      </c>
      <c r="N191" s="383">
        <f t="shared" si="29"/>
        <v>24</v>
      </c>
      <c r="O191" s="383">
        <f t="shared" si="29"/>
        <v>59</v>
      </c>
      <c r="P191" s="383">
        <f t="shared" si="29"/>
        <v>15</v>
      </c>
      <c r="Q191" s="383">
        <f t="shared" si="29"/>
        <v>23</v>
      </c>
      <c r="R191" s="383">
        <f t="shared" si="29"/>
        <v>47</v>
      </c>
      <c r="S191" s="383">
        <f>SUM(S175:S190)</f>
        <v>53</v>
      </c>
      <c r="T191" s="383">
        <f t="shared" si="29"/>
        <v>19</v>
      </c>
      <c r="U191" s="383">
        <f>SUM(U175:U190)</f>
        <v>690</v>
      </c>
      <c r="V191" s="384">
        <f>SUM(AVERAGE(C191:T191))</f>
        <v>38.333333333333336</v>
      </c>
    </row>
    <row r="192" spans="1:22">
      <c r="A192" s="109"/>
      <c r="B192" s="109"/>
      <c r="C192" s="346" t="s">
        <v>0</v>
      </c>
      <c r="D192" s="346" t="s">
        <v>1</v>
      </c>
      <c r="E192" s="346" t="s">
        <v>2</v>
      </c>
      <c r="F192" s="346" t="s">
        <v>3</v>
      </c>
      <c r="G192" s="346" t="s">
        <v>4</v>
      </c>
      <c r="H192" s="346" t="s">
        <v>5</v>
      </c>
      <c r="I192" s="346" t="s">
        <v>6</v>
      </c>
      <c r="J192" s="346" t="s">
        <v>7</v>
      </c>
      <c r="K192" s="346" t="s">
        <v>8</v>
      </c>
      <c r="L192" s="346" t="s">
        <v>9</v>
      </c>
      <c r="M192" s="346" t="s">
        <v>10</v>
      </c>
      <c r="N192" s="346" t="s">
        <v>11</v>
      </c>
      <c r="O192" s="346" t="s">
        <v>12</v>
      </c>
      <c r="P192" s="346" t="s">
        <v>13</v>
      </c>
      <c r="Q192" s="346" t="s">
        <v>14</v>
      </c>
      <c r="R192" s="346" t="s">
        <v>15</v>
      </c>
      <c r="S192" s="346" t="s">
        <v>16</v>
      </c>
      <c r="T192" s="346" t="s">
        <v>217</v>
      </c>
      <c r="U192" s="346" t="s">
        <v>37</v>
      </c>
      <c r="V192" s="348" t="s">
        <v>38</v>
      </c>
    </row>
    <row r="193" spans="1:22">
      <c r="A193" s="319"/>
      <c r="B193" s="320" t="s">
        <v>193</v>
      </c>
      <c r="C193" s="412"/>
      <c r="D193" s="412"/>
      <c r="E193" s="412"/>
      <c r="F193" s="412"/>
      <c r="G193" s="412"/>
      <c r="H193" s="412"/>
      <c r="I193" s="412"/>
      <c r="J193" s="412"/>
      <c r="K193" s="412"/>
      <c r="L193" s="412"/>
      <c r="M193" s="412"/>
      <c r="N193" s="412"/>
      <c r="O193" s="412"/>
      <c r="P193" s="412"/>
      <c r="Q193" s="412"/>
      <c r="R193" s="412"/>
      <c r="S193" s="412"/>
      <c r="T193" s="412"/>
      <c r="U193" s="412"/>
      <c r="V193" s="413"/>
    </row>
    <row r="194" spans="1:22">
      <c r="A194" s="340" t="s">
        <v>39</v>
      </c>
      <c r="B194" s="344" t="s">
        <v>489</v>
      </c>
      <c r="C194" s="346">
        <v>3</v>
      </c>
      <c r="D194" s="346">
        <v>9</v>
      </c>
      <c r="E194" s="346">
        <v>0</v>
      </c>
      <c r="F194" s="346">
        <v>0</v>
      </c>
      <c r="G194" s="346">
        <v>6</v>
      </c>
      <c r="H194" s="346">
        <v>3</v>
      </c>
      <c r="I194" s="346">
        <v>0</v>
      </c>
      <c r="J194" s="346">
        <v>9</v>
      </c>
      <c r="K194" s="346">
        <v>6</v>
      </c>
      <c r="L194" s="346">
        <v>0</v>
      </c>
      <c r="M194" s="346">
        <v>9</v>
      </c>
      <c r="N194" s="346">
        <v>0</v>
      </c>
      <c r="O194" s="346">
        <v>0</v>
      </c>
      <c r="P194" s="346">
        <v>0</v>
      </c>
      <c r="Q194" s="346">
        <v>0</v>
      </c>
      <c r="R194" s="346">
        <v>0</v>
      </c>
      <c r="S194" s="346">
        <v>0</v>
      </c>
      <c r="T194" s="346">
        <v>0</v>
      </c>
      <c r="U194" s="346">
        <f>SUM(C194:T194)</f>
        <v>45</v>
      </c>
      <c r="V194" s="348">
        <f t="shared" ref="V194:V209" si="30">U194/18</f>
        <v>2.5</v>
      </c>
    </row>
    <row r="195" spans="1:22">
      <c r="A195" s="341" t="s">
        <v>40</v>
      </c>
      <c r="B195" s="418" t="s">
        <v>490</v>
      </c>
      <c r="C195" s="346">
        <v>3</v>
      </c>
      <c r="D195" s="346">
        <v>0</v>
      </c>
      <c r="E195" s="346">
        <v>6</v>
      </c>
      <c r="F195" s="346">
        <v>6</v>
      </c>
      <c r="G195" s="346">
        <v>0</v>
      </c>
      <c r="H195" s="346">
        <v>9</v>
      </c>
      <c r="I195" s="346">
        <v>3</v>
      </c>
      <c r="J195" s="346">
        <v>0</v>
      </c>
      <c r="K195" s="346">
        <v>0</v>
      </c>
      <c r="L195" s="346">
        <v>0</v>
      </c>
      <c r="M195" s="346">
        <v>0</v>
      </c>
      <c r="N195" s="346">
        <v>3</v>
      </c>
      <c r="O195" s="346">
        <v>6</v>
      </c>
      <c r="P195" s="346">
        <v>0</v>
      </c>
      <c r="Q195" s="346">
        <v>3</v>
      </c>
      <c r="R195" s="346">
        <v>0</v>
      </c>
      <c r="S195" s="346">
        <v>0</v>
      </c>
      <c r="T195" s="346">
        <v>0</v>
      </c>
      <c r="U195" s="346">
        <f t="shared" ref="U195:U209" si="31">SUM(C195:T195)</f>
        <v>39</v>
      </c>
      <c r="V195" s="348">
        <f t="shared" si="30"/>
        <v>2.1666666666666665</v>
      </c>
    </row>
    <row r="196" spans="1:22">
      <c r="A196" s="341" t="s">
        <v>41</v>
      </c>
      <c r="B196" s="341" t="s">
        <v>491</v>
      </c>
      <c r="C196" s="346">
        <v>3</v>
      </c>
      <c r="D196" s="346">
        <v>4</v>
      </c>
      <c r="E196" s="346">
        <v>6</v>
      </c>
      <c r="F196" s="346">
        <v>0</v>
      </c>
      <c r="G196" s="346">
        <v>0</v>
      </c>
      <c r="H196" s="346">
        <v>3</v>
      </c>
      <c r="I196" s="346">
        <v>0</v>
      </c>
      <c r="J196" s="346">
        <v>0</v>
      </c>
      <c r="K196" s="346">
        <v>0</v>
      </c>
      <c r="L196" s="346">
        <v>0</v>
      </c>
      <c r="M196" s="346">
        <v>0</v>
      </c>
      <c r="N196" s="346">
        <v>0</v>
      </c>
      <c r="O196" s="346">
        <v>0</v>
      </c>
      <c r="P196" s="346">
        <v>3</v>
      </c>
      <c r="Q196" s="346">
        <v>6</v>
      </c>
      <c r="R196" s="346">
        <v>0</v>
      </c>
      <c r="S196" s="346">
        <v>0</v>
      </c>
      <c r="T196" s="346">
        <v>0</v>
      </c>
      <c r="U196" s="346">
        <f t="shared" si="31"/>
        <v>25</v>
      </c>
      <c r="V196" s="348">
        <f t="shared" si="30"/>
        <v>1.3888888888888888</v>
      </c>
    </row>
    <row r="197" spans="1:22">
      <c r="A197" s="341" t="s">
        <v>42</v>
      </c>
      <c r="B197" s="418" t="s">
        <v>1078</v>
      </c>
      <c r="C197" s="346">
        <v>6</v>
      </c>
      <c r="D197" s="346">
        <v>0</v>
      </c>
      <c r="E197" s="346">
        <v>6</v>
      </c>
      <c r="F197" s="346">
        <v>9</v>
      </c>
      <c r="G197" s="346">
        <v>0</v>
      </c>
      <c r="H197" s="346">
        <v>0</v>
      </c>
      <c r="I197" s="346">
        <v>6</v>
      </c>
      <c r="J197" s="346">
        <v>0</v>
      </c>
      <c r="K197" s="346">
        <v>0</v>
      </c>
      <c r="L197" s="346">
        <v>0</v>
      </c>
      <c r="M197" s="346">
        <v>0</v>
      </c>
      <c r="N197" s="346">
        <v>0</v>
      </c>
      <c r="O197" s="346">
        <v>0</v>
      </c>
      <c r="P197" s="346">
        <v>0</v>
      </c>
      <c r="Q197" s="346">
        <v>0</v>
      </c>
      <c r="R197" s="346">
        <v>0</v>
      </c>
      <c r="S197" s="346">
        <v>0</v>
      </c>
      <c r="T197" s="346">
        <v>6</v>
      </c>
      <c r="U197" s="346">
        <f t="shared" si="31"/>
        <v>33</v>
      </c>
      <c r="V197" s="348">
        <f t="shared" si="30"/>
        <v>1.8333333333333333</v>
      </c>
    </row>
    <row r="198" spans="1:22">
      <c r="A198" s="341" t="s">
        <v>43</v>
      </c>
      <c r="B198" s="341" t="s">
        <v>493</v>
      </c>
      <c r="C198" s="346">
        <v>0</v>
      </c>
      <c r="D198" s="346">
        <v>0</v>
      </c>
      <c r="E198" s="346">
        <v>0</v>
      </c>
      <c r="F198" s="346">
        <v>0</v>
      </c>
      <c r="G198" s="346">
        <v>0</v>
      </c>
      <c r="H198" s="346">
        <v>0</v>
      </c>
      <c r="I198" s="346">
        <v>6</v>
      </c>
      <c r="J198" s="346">
        <v>0</v>
      </c>
      <c r="K198" s="346">
        <v>0</v>
      </c>
      <c r="L198" s="346">
        <v>0</v>
      </c>
      <c r="M198" s="346">
        <v>0</v>
      </c>
      <c r="N198" s="346">
        <v>0</v>
      </c>
      <c r="O198" s="346">
        <v>0</v>
      </c>
      <c r="P198" s="346">
        <v>6</v>
      </c>
      <c r="Q198" s="346">
        <v>0</v>
      </c>
      <c r="R198" s="346">
        <v>0</v>
      </c>
      <c r="S198" s="346">
        <v>0</v>
      </c>
      <c r="T198" s="346">
        <v>0</v>
      </c>
      <c r="U198" s="346">
        <f t="shared" si="31"/>
        <v>12</v>
      </c>
      <c r="V198" s="348">
        <f t="shared" si="30"/>
        <v>0.66666666666666663</v>
      </c>
    </row>
    <row r="199" spans="1:22">
      <c r="A199" s="341" t="s">
        <v>44</v>
      </c>
      <c r="B199" s="418" t="s">
        <v>654</v>
      </c>
      <c r="C199" s="346">
        <v>0</v>
      </c>
      <c r="D199" s="346">
        <v>0</v>
      </c>
      <c r="E199" s="346">
        <v>0</v>
      </c>
      <c r="F199" s="346">
        <v>0</v>
      </c>
      <c r="G199" s="346">
        <v>0</v>
      </c>
      <c r="H199" s="346">
        <v>0</v>
      </c>
      <c r="I199" s="346">
        <v>0</v>
      </c>
      <c r="J199" s="346">
        <v>0</v>
      </c>
      <c r="K199" s="346">
        <v>0</v>
      </c>
      <c r="L199" s="346">
        <v>0</v>
      </c>
      <c r="M199" s="346">
        <v>0</v>
      </c>
      <c r="N199" s="346">
        <v>6</v>
      </c>
      <c r="O199" s="346">
        <v>6</v>
      </c>
      <c r="P199" s="346">
        <v>0</v>
      </c>
      <c r="Q199" s="346">
        <v>0</v>
      </c>
      <c r="R199" s="346">
        <v>0</v>
      </c>
      <c r="S199" s="346">
        <v>6</v>
      </c>
      <c r="T199" s="346">
        <v>6</v>
      </c>
      <c r="U199" s="346">
        <f t="shared" si="31"/>
        <v>24</v>
      </c>
      <c r="V199" s="348">
        <f t="shared" si="30"/>
        <v>1.3333333333333333</v>
      </c>
    </row>
    <row r="200" spans="1:22">
      <c r="A200" s="341" t="s">
        <v>45</v>
      </c>
      <c r="B200" s="341" t="s">
        <v>494</v>
      </c>
      <c r="C200" s="346">
        <v>0</v>
      </c>
      <c r="D200" s="346">
        <v>0</v>
      </c>
      <c r="E200" s="346">
        <v>0</v>
      </c>
      <c r="F200" s="346">
        <v>0</v>
      </c>
      <c r="G200" s="346">
        <v>12</v>
      </c>
      <c r="H200" s="346">
        <v>6</v>
      </c>
      <c r="I200" s="346">
        <v>18</v>
      </c>
      <c r="J200" s="346">
        <v>6</v>
      </c>
      <c r="K200" s="346">
        <v>12</v>
      </c>
      <c r="L200" s="346">
        <v>0</v>
      </c>
      <c r="M200" s="346">
        <v>0</v>
      </c>
      <c r="N200" s="346">
        <v>12</v>
      </c>
      <c r="O200" s="346">
        <v>0</v>
      </c>
      <c r="P200" s="346">
        <v>0</v>
      </c>
      <c r="Q200" s="346">
        <v>0</v>
      </c>
      <c r="R200" s="346">
        <v>0</v>
      </c>
      <c r="S200" s="346">
        <v>0</v>
      </c>
      <c r="T200" s="346">
        <v>0</v>
      </c>
      <c r="U200" s="346">
        <f t="shared" si="31"/>
        <v>66</v>
      </c>
      <c r="V200" s="348">
        <f t="shared" si="30"/>
        <v>3.6666666666666665</v>
      </c>
    </row>
    <row r="201" spans="1:22">
      <c r="A201" s="340" t="s">
        <v>46</v>
      </c>
      <c r="B201" s="340" t="s">
        <v>495</v>
      </c>
      <c r="C201" s="346">
        <v>3</v>
      </c>
      <c r="D201" s="346">
        <v>6</v>
      </c>
      <c r="E201" s="346">
        <v>6</v>
      </c>
      <c r="F201" s="346">
        <v>0</v>
      </c>
      <c r="G201" s="346">
        <v>6</v>
      </c>
      <c r="H201" s="346">
        <v>0</v>
      </c>
      <c r="I201" s="346">
        <v>0</v>
      </c>
      <c r="J201" s="346">
        <v>3</v>
      </c>
      <c r="K201" s="346">
        <v>6</v>
      </c>
      <c r="L201" s="346">
        <v>0</v>
      </c>
      <c r="M201" s="346">
        <v>0</v>
      </c>
      <c r="N201" s="346">
        <v>0</v>
      </c>
      <c r="O201" s="346">
        <v>0</v>
      </c>
      <c r="P201" s="346">
        <v>0</v>
      </c>
      <c r="Q201" s="346">
        <v>0</v>
      </c>
      <c r="R201" s="346">
        <v>0</v>
      </c>
      <c r="S201" s="346">
        <v>0</v>
      </c>
      <c r="T201" s="346">
        <v>0</v>
      </c>
      <c r="U201" s="346">
        <f t="shared" si="31"/>
        <v>30</v>
      </c>
      <c r="V201" s="348">
        <f t="shared" si="30"/>
        <v>1.6666666666666667</v>
      </c>
    </row>
    <row r="202" spans="1:22">
      <c r="A202" s="341" t="s">
        <v>47</v>
      </c>
      <c r="B202" s="341" t="s">
        <v>496</v>
      </c>
      <c r="C202" s="346">
        <v>0</v>
      </c>
      <c r="D202" s="346">
        <v>3</v>
      </c>
      <c r="E202" s="346">
        <v>3</v>
      </c>
      <c r="F202" s="346">
        <v>0</v>
      </c>
      <c r="G202" s="346">
        <v>3</v>
      </c>
      <c r="H202" s="346">
        <v>3</v>
      </c>
      <c r="I202" s="346">
        <v>0</v>
      </c>
      <c r="J202" s="346">
        <v>3</v>
      </c>
      <c r="K202" s="346">
        <v>0</v>
      </c>
      <c r="L202" s="346">
        <v>0</v>
      </c>
      <c r="M202" s="346">
        <v>6</v>
      </c>
      <c r="N202" s="346">
        <v>0</v>
      </c>
      <c r="O202" s="346">
        <v>0</v>
      </c>
      <c r="P202" s="346">
        <v>0</v>
      </c>
      <c r="Q202" s="346">
        <v>0</v>
      </c>
      <c r="R202" s="346">
        <v>0</v>
      </c>
      <c r="S202" s="346">
        <v>6</v>
      </c>
      <c r="T202" s="346">
        <v>0</v>
      </c>
      <c r="U202" s="346">
        <f t="shared" si="31"/>
        <v>27</v>
      </c>
      <c r="V202" s="348">
        <f t="shared" si="30"/>
        <v>1.5</v>
      </c>
    </row>
    <row r="203" spans="1:22">
      <c r="A203" s="341" t="s">
        <v>48</v>
      </c>
      <c r="B203" s="341" t="s">
        <v>497</v>
      </c>
      <c r="C203" s="346">
        <v>0</v>
      </c>
      <c r="D203" s="346">
        <v>0</v>
      </c>
      <c r="E203" s="346">
        <v>0</v>
      </c>
      <c r="F203" s="346">
        <v>0</v>
      </c>
      <c r="G203" s="346">
        <v>0</v>
      </c>
      <c r="H203" s="346">
        <v>0</v>
      </c>
      <c r="I203" s="346">
        <v>0</v>
      </c>
      <c r="J203" s="346">
        <v>3</v>
      </c>
      <c r="K203" s="346">
        <v>0</v>
      </c>
      <c r="L203" s="346">
        <v>3</v>
      </c>
      <c r="M203" s="346">
        <v>0</v>
      </c>
      <c r="N203" s="346">
        <v>0</v>
      </c>
      <c r="O203" s="346">
        <v>0</v>
      </c>
      <c r="P203" s="346">
        <v>0</v>
      </c>
      <c r="Q203" s="346">
        <v>0</v>
      </c>
      <c r="R203" s="346">
        <v>0</v>
      </c>
      <c r="S203" s="346">
        <v>0</v>
      </c>
      <c r="T203" s="346">
        <v>0</v>
      </c>
      <c r="U203" s="346">
        <f t="shared" si="31"/>
        <v>6</v>
      </c>
      <c r="V203" s="348">
        <f t="shared" si="30"/>
        <v>0.33333333333333331</v>
      </c>
    </row>
    <row r="204" spans="1:22">
      <c r="A204" s="341" t="s">
        <v>49</v>
      </c>
      <c r="B204" s="341" t="s">
        <v>498</v>
      </c>
      <c r="C204" s="346">
        <v>0</v>
      </c>
      <c r="D204" s="346">
        <v>0</v>
      </c>
      <c r="E204" s="346">
        <v>0</v>
      </c>
      <c r="F204" s="346">
        <v>0</v>
      </c>
      <c r="G204" s="346">
        <v>0</v>
      </c>
      <c r="H204" s="346">
        <v>0</v>
      </c>
      <c r="I204" s="346">
        <v>3</v>
      </c>
      <c r="J204" s="346">
        <v>3</v>
      </c>
      <c r="K204" s="346">
        <v>0</v>
      </c>
      <c r="L204" s="346">
        <v>0</v>
      </c>
      <c r="M204" s="346">
        <v>6</v>
      </c>
      <c r="N204" s="346">
        <v>0</v>
      </c>
      <c r="O204" s="346">
        <v>0</v>
      </c>
      <c r="P204" s="346">
        <v>0</v>
      </c>
      <c r="Q204" s="346">
        <v>9</v>
      </c>
      <c r="R204" s="346">
        <v>6</v>
      </c>
      <c r="S204" s="346">
        <v>3</v>
      </c>
      <c r="T204" s="346">
        <v>6</v>
      </c>
      <c r="U204" s="346">
        <f t="shared" si="31"/>
        <v>36</v>
      </c>
      <c r="V204" s="348">
        <f t="shared" si="30"/>
        <v>2</v>
      </c>
    </row>
    <row r="205" spans="1:22">
      <c r="A205" s="340" t="s">
        <v>50</v>
      </c>
      <c r="B205" s="340" t="s">
        <v>499</v>
      </c>
      <c r="C205" s="346">
        <v>0</v>
      </c>
      <c r="D205" s="346">
        <v>0</v>
      </c>
      <c r="E205" s="346">
        <v>0</v>
      </c>
      <c r="F205" s="346">
        <v>0</v>
      </c>
      <c r="G205" s="346">
        <v>0</v>
      </c>
      <c r="H205" s="346">
        <v>0</v>
      </c>
      <c r="I205" s="346">
        <v>0</v>
      </c>
      <c r="J205" s="346">
        <v>0</v>
      </c>
      <c r="K205" s="346">
        <v>0</v>
      </c>
      <c r="L205" s="346">
        <v>0</v>
      </c>
      <c r="M205" s="346">
        <v>0</v>
      </c>
      <c r="N205" s="346">
        <v>0</v>
      </c>
      <c r="O205" s="346">
        <v>0</v>
      </c>
      <c r="P205" s="346">
        <v>0</v>
      </c>
      <c r="Q205" s="346">
        <v>0</v>
      </c>
      <c r="R205" s="346">
        <v>0</v>
      </c>
      <c r="S205" s="346">
        <v>0</v>
      </c>
      <c r="T205" s="346">
        <v>0</v>
      </c>
      <c r="U205" s="346">
        <f t="shared" si="31"/>
        <v>0</v>
      </c>
      <c r="V205" s="348">
        <f t="shared" si="30"/>
        <v>0</v>
      </c>
    </row>
    <row r="206" spans="1:22">
      <c r="A206" s="341" t="s">
        <v>51</v>
      </c>
      <c r="B206" s="341" t="s">
        <v>500</v>
      </c>
      <c r="C206" s="346">
        <v>11</v>
      </c>
      <c r="D206" s="346">
        <v>0</v>
      </c>
      <c r="E206" s="346">
        <v>0</v>
      </c>
      <c r="F206" s="346">
        <v>0</v>
      </c>
      <c r="G206" s="346">
        <v>0</v>
      </c>
      <c r="H206" s="346">
        <v>11</v>
      </c>
      <c r="I206" s="346">
        <v>6</v>
      </c>
      <c r="J206" s="346">
        <v>0</v>
      </c>
      <c r="K206" s="346">
        <v>6</v>
      </c>
      <c r="L206" s="346">
        <v>3</v>
      </c>
      <c r="M206" s="346">
        <v>15</v>
      </c>
      <c r="N206" s="346">
        <v>14</v>
      </c>
      <c r="O206" s="346">
        <v>6</v>
      </c>
      <c r="P206" s="346">
        <v>10</v>
      </c>
      <c r="Q206" s="346">
        <v>4</v>
      </c>
      <c r="R206" s="346">
        <v>6</v>
      </c>
      <c r="S206" s="346">
        <v>3</v>
      </c>
      <c r="T206" s="346">
        <v>7</v>
      </c>
      <c r="U206" s="346">
        <f t="shared" si="31"/>
        <v>102</v>
      </c>
      <c r="V206" s="348">
        <f t="shared" si="30"/>
        <v>5.666666666666667</v>
      </c>
    </row>
    <row r="207" spans="1:22">
      <c r="A207" s="341" t="s">
        <v>52</v>
      </c>
      <c r="B207" s="341" t="s">
        <v>501</v>
      </c>
      <c r="C207" s="346">
        <v>8</v>
      </c>
      <c r="D207" s="346">
        <v>6</v>
      </c>
      <c r="E207" s="346">
        <v>6</v>
      </c>
      <c r="F207" s="346">
        <v>5</v>
      </c>
      <c r="G207" s="346">
        <v>0</v>
      </c>
      <c r="H207" s="346">
        <v>11</v>
      </c>
      <c r="I207" s="346">
        <v>0</v>
      </c>
      <c r="J207" s="346">
        <v>5</v>
      </c>
      <c r="K207" s="346">
        <v>3</v>
      </c>
      <c r="L207" s="346">
        <v>3</v>
      </c>
      <c r="M207" s="346">
        <v>5</v>
      </c>
      <c r="N207" s="346">
        <v>13</v>
      </c>
      <c r="O207" s="346">
        <v>5</v>
      </c>
      <c r="P207" s="346">
        <v>12</v>
      </c>
      <c r="Q207" s="346">
        <v>5</v>
      </c>
      <c r="R207" s="346">
        <v>10</v>
      </c>
      <c r="S207" s="346">
        <v>7</v>
      </c>
      <c r="T207" s="346">
        <v>22</v>
      </c>
      <c r="U207" s="346">
        <f t="shared" si="31"/>
        <v>126</v>
      </c>
      <c r="V207" s="348">
        <f t="shared" si="30"/>
        <v>7</v>
      </c>
    </row>
    <row r="208" spans="1:22">
      <c r="A208" s="341" t="s">
        <v>149</v>
      </c>
      <c r="B208" s="341" t="s">
        <v>725</v>
      </c>
      <c r="C208" s="346">
        <v>6</v>
      </c>
      <c r="D208" s="346">
        <v>0</v>
      </c>
      <c r="E208" s="346">
        <v>0</v>
      </c>
      <c r="F208" s="346">
        <v>0</v>
      </c>
      <c r="G208" s="346">
        <v>0</v>
      </c>
      <c r="H208" s="346">
        <v>0</v>
      </c>
      <c r="I208" s="346">
        <v>0</v>
      </c>
      <c r="J208" s="346">
        <v>0</v>
      </c>
      <c r="K208" s="346">
        <v>0</v>
      </c>
      <c r="L208" s="346">
        <v>0</v>
      </c>
      <c r="M208" s="346">
        <v>0</v>
      </c>
      <c r="N208" s="346">
        <v>0</v>
      </c>
      <c r="O208" s="346">
        <v>0</v>
      </c>
      <c r="P208" s="346">
        <v>0</v>
      </c>
      <c r="Q208" s="346">
        <v>0</v>
      </c>
      <c r="R208" s="346">
        <v>6</v>
      </c>
      <c r="S208" s="346">
        <v>0</v>
      </c>
      <c r="T208" s="346">
        <v>0</v>
      </c>
      <c r="U208" s="346">
        <f t="shared" si="31"/>
        <v>12</v>
      </c>
      <c r="V208" s="348">
        <f t="shared" si="30"/>
        <v>0.66666666666666663</v>
      </c>
    </row>
    <row r="209" spans="1:22">
      <c r="A209" s="341" t="s">
        <v>150</v>
      </c>
      <c r="B209" s="341" t="s">
        <v>726</v>
      </c>
      <c r="C209" s="346">
        <v>0</v>
      </c>
      <c r="D209" s="346">
        <v>0</v>
      </c>
      <c r="E209" s="346">
        <v>0</v>
      </c>
      <c r="F209" s="346">
        <v>0</v>
      </c>
      <c r="G209" s="346">
        <v>0</v>
      </c>
      <c r="H209" s="346">
        <v>0</v>
      </c>
      <c r="I209" s="346">
        <v>2</v>
      </c>
      <c r="J209" s="346">
        <v>0</v>
      </c>
      <c r="K209" s="346">
        <v>0</v>
      </c>
      <c r="L209" s="346">
        <v>0</v>
      </c>
      <c r="M209" s="346">
        <v>0</v>
      </c>
      <c r="N209" s="346">
        <v>0</v>
      </c>
      <c r="O209" s="346">
        <v>6</v>
      </c>
      <c r="P209" s="346">
        <v>0</v>
      </c>
      <c r="Q209" s="346">
        <v>0</v>
      </c>
      <c r="R209" s="346">
        <v>0</v>
      </c>
      <c r="S209" s="346">
        <v>0</v>
      </c>
      <c r="T209" s="346">
        <v>0</v>
      </c>
      <c r="U209" s="346">
        <f t="shared" si="31"/>
        <v>8</v>
      </c>
      <c r="V209" s="348">
        <f t="shared" si="30"/>
        <v>0.44444444444444442</v>
      </c>
    </row>
    <row r="210" spans="1:22">
      <c r="A210" s="320"/>
      <c r="B210" s="321" t="s">
        <v>28</v>
      </c>
      <c r="C210" s="385">
        <f t="shared" ref="C210:T210" si="32">SUM(C194:C209)</f>
        <v>43</v>
      </c>
      <c r="D210" s="385">
        <f t="shared" si="32"/>
        <v>28</v>
      </c>
      <c r="E210" s="385">
        <f t="shared" si="32"/>
        <v>33</v>
      </c>
      <c r="F210" s="385">
        <f t="shared" si="32"/>
        <v>20</v>
      </c>
      <c r="G210" s="385">
        <f t="shared" si="32"/>
        <v>27</v>
      </c>
      <c r="H210" s="385">
        <f t="shared" si="32"/>
        <v>46</v>
      </c>
      <c r="I210" s="385">
        <f t="shared" si="32"/>
        <v>44</v>
      </c>
      <c r="J210" s="385">
        <f t="shared" si="32"/>
        <v>32</v>
      </c>
      <c r="K210" s="385">
        <f t="shared" si="32"/>
        <v>33</v>
      </c>
      <c r="L210" s="385">
        <f t="shared" si="32"/>
        <v>9</v>
      </c>
      <c r="M210" s="385">
        <f t="shared" si="32"/>
        <v>41</v>
      </c>
      <c r="N210" s="385">
        <f t="shared" si="32"/>
        <v>48</v>
      </c>
      <c r="O210" s="385">
        <f t="shared" si="32"/>
        <v>29</v>
      </c>
      <c r="P210" s="385">
        <f t="shared" si="32"/>
        <v>31</v>
      </c>
      <c r="Q210" s="385">
        <f t="shared" si="32"/>
        <v>27</v>
      </c>
      <c r="R210" s="385">
        <f t="shared" si="32"/>
        <v>28</v>
      </c>
      <c r="S210" s="385">
        <f>SUM(S194:S209)</f>
        <v>25</v>
      </c>
      <c r="T210" s="385">
        <f t="shared" si="32"/>
        <v>47</v>
      </c>
      <c r="U210" s="385">
        <f>SUM(C210:T210)</f>
        <v>591</v>
      </c>
      <c r="V210" s="386">
        <f>SUM(AVERAGE(C210:T210))</f>
        <v>32.833333333333336</v>
      </c>
    </row>
    <row r="211" spans="1:22">
      <c r="A211" s="109"/>
      <c r="B211" s="109"/>
      <c r="C211" s="346" t="s">
        <v>0</v>
      </c>
      <c r="D211" s="346" t="s">
        <v>1</v>
      </c>
      <c r="E211" s="346" t="s">
        <v>2</v>
      </c>
      <c r="F211" s="346" t="s">
        <v>3</v>
      </c>
      <c r="G211" s="346" t="s">
        <v>4</v>
      </c>
      <c r="H211" s="346" t="s">
        <v>5</v>
      </c>
      <c r="I211" s="346" t="s">
        <v>6</v>
      </c>
      <c r="J211" s="346" t="s">
        <v>7</v>
      </c>
      <c r="K211" s="346" t="s">
        <v>8</v>
      </c>
      <c r="L211" s="346" t="s">
        <v>9</v>
      </c>
      <c r="M211" s="346" t="s">
        <v>10</v>
      </c>
      <c r="N211" s="346" t="s">
        <v>11</v>
      </c>
      <c r="O211" s="346" t="s">
        <v>12</v>
      </c>
      <c r="P211" s="346" t="s">
        <v>13</v>
      </c>
      <c r="Q211" s="346" t="s">
        <v>14</v>
      </c>
      <c r="R211" s="346" t="s">
        <v>15</v>
      </c>
      <c r="S211" s="346" t="s">
        <v>16</v>
      </c>
      <c r="T211" s="346" t="s">
        <v>217</v>
      </c>
      <c r="U211" s="346" t="s">
        <v>37</v>
      </c>
      <c r="V211" s="348" t="s">
        <v>38</v>
      </c>
    </row>
    <row r="212" spans="1:22">
      <c r="A212" s="322"/>
      <c r="B212" s="323" t="s">
        <v>162</v>
      </c>
      <c r="C212" s="414"/>
      <c r="D212" s="414"/>
      <c r="E212" s="387"/>
      <c r="F212" s="387"/>
      <c r="G212" s="387"/>
      <c r="H212" s="387"/>
      <c r="I212" s="387"/>
      <c r="J212" s="387"/>
      <c r="K212" s="387"/>
      <c r="L212" s="387"/>
      <c r="M212" s="387"/>
      <c r="N212" s="387"/>
      <c r="O212" s="387"/>
      <c r="P212" s="387"/>
      <c r="Q212" s="387"/>
      <c r="R212" s="387"/>
      <c r="S212" s="387"/>
      <c r="T212" s="387"/>
      <c r="U212" s="387"/>
      <c r="V212" s="388"/>
    </row>
    <row r="213" spans="1:22">
      <c r="A213" s="340" t="s">
        <v>39</v>
      </c>
      <c r="B213" s="340" t="s">
        <v>474</v>
      </c>
      <c r="C213" s="346">
        <v>0</v>
      </c>
      <c r="D213" s="346">
        <v>0</v>
      </c>
      <c r="E213" s="346">
        <v>0</v>
      </c>
      <c r="F213" s="346">
        <v>0</v>
      </c>
      <c r="G213" s="346">
        <v>0</v>
      </c>
      <c r="H213" s="346">
        <v>0</v>
      </c>
      <c r="I213" s="346">
        <v>0</v>
      </c>
      <c r="J213" s="346">
        <v>0</v>
      </c>
      <c r="K213" s="346">
        <v>0</v>
      </c>
      <c r="L213" s="346">
        <v>0</v>
      </c>
      <c r="M213" s="346">
        <v>0</v>
      </c>
      <c r="N213" s="346">
        <v>6</v>
      </c>
      <c r="O213" s="346">
        <v>6</v>
      </c>
      <c r="P213" s="346">
        <v>3</v>
      </c>
      <c r="Q213" s="346">
        <v>9</v>
      </c>
      <c r="R213" s="346">
        <v>3</v>
      </c>
      <c r="S213" s="346">
        <v>22</v>
      </c>
      <c r="T213" s="346">
        <v>3</v>
      </c>
      <c r="U213" s="346">
        <f t="shared" ref="U213:U228" si="33">SUM(C213:T213)</f>
        <v>52</v>
      </c>
      <c r="V213" s="348">
        <f t="shared" ref="V213:V228" si="34">U213/18</f>
        <v>2.8888888888888888</v>
      </c>
    </row>
    <row r="214" spans="1:22">
      <c r="A214" s="341" t="s">
        <v>40</v>
      </c>
      <c r="B214" s="341" t="s">
        <v>504</v>
      </c>
      <c r="C214" s="346">
        <v>9</v>
      </c>
      <c r="D214" s="346">
        <v>6</v>
      </c>
      <c r="E214" s="346">
        <v>0</v>
      </c>
      <c r="F214" s="346">
        <v>0</v>
      </c>
      <c r="G214" s="346">
        <v>3</v>
      </c>
      <c r="H214" s="346">
        <v>3</v>
      </c>
      <c r="I214" s="346">
        <v>9</v>
      </c>
      <c r="J214" s="346">
        <v>12</v>
      </c>
      <c r="K214" s="346">
        <v>22</v>
      </c>
      <c r="L214" s="346">
        <v>27</v>
      </c>
      <c r="M214" s="346">
        <v>9</v>
      </c>
      <c r="N214" s="346">
        <v>0</v>
      </c>
      <c r="O214" s="346">
        <v>12</v>
      </c>
      <c r="P214" s="346">
        <v>0</v>
      </c>
      <c r="Q214" s="346">
        <v>6</v>
      </c>
      <c r="R214" s="346">
        <v>3</v>
      </c>
      <c r="S214" s="346">
        <v>3</v>
      </c>
      <c r="T214" s="346">
        <v>0</v>
      </c>
      <c r="U214" s="346">
        <f t="shared" si="33"/>
        <v>124</v>
      </c>
      <c r="V214" s="348">
        <f t="shared" si="34"/>
        <v>6.8888888888888893</v>
      </c>
    </row>
    <row r="215" spans="1:22">
      <c r="A215" s="341" t="s">
        <v>41</v>
      </c>
      <c r="B215" s="341" t="s">
        <v>587</v>
      </c>
      <c r="C215" s="346">
        <v>0</v>
      </c>
      <c r="D215" s="346">
        <v>0</v>
      </c>
      <c r="E215" s="346">
        <v>0</v>
      </c>
      <c r="F215" s="346">
        <v>0</v>
      </c>
      <c r="G215" s="346">
        <v>0</v>
      </c>
      <c r="H215" s="346">
        <v>0</v>
      </c>
      <c r="I215" s="346">
        <v>0</v>
      </c>
      <c r="J215" s="346">
        <v>0</v>
      </c>
      <c r="K215" s="346">
        <v>0</v>
      </c>
      <c r="L215" s="346">
        <v>0</v>
      </c>
      <c r="M215" s="346">
        <v>0</v>
      </c>
      <c r="N215" s="346">
        <v>3</v>
      </c>
      <c r="O215" s="346">
        <v>0</v>
      </c>
      <c r="P215" s="346">
        <v>0</v>
      </c>
      <c r="Q215" s="346">
        <v>0</v>
      </c>
      <c r="R215" s="346">
        <v>0</v>
      </c>
      <c r="S215" s="346">
        <v>0</v>
      </c>
      <c r="T215" s="346">
        <v>0</v>
      </c>
      <c r="U215" s="346">
        <f t="shared" si="33"/>
        <v>3</v>
      </c>
      <c r="V215" s="348">
        <f t="shared" si="34"/>
        <v>0.16666666666666666</v>
      </c>
    </row>
    <row r="216" spans="1:22">
      <c r="A216" s="341" t="s">
        <v>42</v>
      </c>
      <c r="B216" s="341" t="s">
        <v>505</v>
      </c>
      <c r="C216" s="346">
        <v>6</v>
      </c>
      <c r="D216" s="346">
        <v>0</v>
      </c>
      <c r="E216" s="346">
        <v>0</v>
      </c>
      <c r="F216" s="346">
        <v>0</v>
      </c>
      <c r="G216" s="346">
        <v>0</v>
      </c>
      <c r="H216" s="346">
        <v>0</v>
      </c>
      <c r="I216" s="346">
        <v>0</v>
      </c>
      <c r="J216" s="346">
        <v>0</v>
      </c>
      <c r="K216" s="346">
        <v>0</v>
      </c>
      <c r="L216" s="346">
        <v>12</v>
      </c>
      <c r="M216" s="346">
        <v>6</v>
      </c>
      <c r="N216" s="346">
        <v>6</v>
      </c>
      <c r="O216" s="346">
        <v>0</v>
      </c>
      <c r="P216" s="346">
        <v>0</v>
      </c>
      <c r="Q216" s="346">
        <v>0</v>
      </c>
      <c r="R216" s="346">
        <v>0</v>
      </c>
      <c r="S216" s="346">
        <v>0</v>
      </c>
      <c r="T216" s="346">
        <v>0</v>
      </c>
      <c r="U216" s="346">
        <f t="shared" si="33"/>
        <v>30</v>
      </c>
      <c r="V216" s="348">
        <f t="shared" si="34"/>
        <v>1.6666666666666667</v>
      </c>
    </row>
    <row r="217" spans="1:22">
      <c r="A217" s="341" t="s">
        <v>43</v>
      </c>
      <c r="B217" s="341" t="s">
        <v>506</v>
      </c>
      <c r="C217" s="346">
        <v>0</v>
      </c>
      <c r="D217" s="346">
        <v>0</v>
      </c>
      <c r="E217" s="346">
        <v>0</v>
      </c>
      <c r="F217" s="346">
        <v>9</v>
      </c>
      <c r="G217" s="346">
        <v>0</v>
      </c>
      <c r="H217" s="346">
        <v>0</v>
      </c>
      <c r="I217" s="346">
        <v>0</v>
      </c>
      <c r="J217" s="346">
        <v>0</v>
      </c>
      <c r="K217" s="346">
        <v>0</v>
      </c>
      <c r="L217" s="346">
        <v>0</v>
      </c>
      <c r="M217" s="346">
        <v>0</v>
      </c>
      <c r="N217" s="346">
        <v>0</v>
      </c>
      <c r="O217" s="346">
        <v>0</v>
      </c>
      <c r="P217" s="346">
        <v>6</v>
      </c>
      <c r="Q217" s="346">
        <v>0</v>
      </c>
      <c r="R217" s="346">
        <v>0</v>
      </c>
      <c r="S217" s="346">
        <v>0</v>
      </c>
      <c r="T217" s="346">
        <v>0</v>
      </c>
      <c r="U217" s="346">
        <f t="shared" si="33"/>
        <v>15</v>
      </c>
      <c r="V217" s="348">
        <f t="shared" si="34"/>
        <v>0.83333333333333337</v>
      </c>
    </row>
    <row r="218" spans="1:22">
      <c r="A218" s="341" t="s">
        <v>44</v>
      </c>
      <c r="B218" s="341" t="s">
        <v>1074</v>
      </c>
      <c r="C218" s="346">
        <v>0</v>
      </c>
      <c r="D218" s="346">
        <v>0</v>
      </c>
      <c r="E218" s="346">
        <v>0</v>
      </c>
      <c r="F218" s="346">
        <v>0</v>
      </c>
      <c r="G218" s="346">
        <v>0</v>
      </c>
      <c r="H218" s="346">
        <v>0</v>
      </c>
      <c r="I218" s="346">
        <v>0</v>
      </c>
      <c r="J218" s="346">
        <v>6</v>
      </c>
      <c r="K218" s="346">
        <v>0</v>
      </c>
      <c r="L218" s="346">
        <v>0</v>
      </c>
      <c r="M218" s="346">
        <v>0</v>
      </c>
      <c r="N218" s="346">
        <v>0</v>
      </c>
      <c r="O218" s="346">
        <v>0</v>
      </c>
      <c r="P218" s="346">
        <v>0</v>
      </c>
      <c r="Q218" s="346">
        <v>0</v>
      </c>
      <c r="R218" s="346">
        <v>0</v>
      </c>
      <c r="S218" s="346">
        <v>0</v>
      </c>
      <c r="T218" s="346">
        <v>0</v>
      </c>
      <c r="U218" s="346">
        <f t="shared" si="33"/>
        <v>6</v>
      </c>
      <c r="V218" s="348">
        <f t="shared" si="34"/>
        <v>0.33333333333333331</v>
      </c>
    </row>
    <row r="219" spans="1:22">
      <c r="A219" s="341" t="s">
        <v>45</v>
      </c>
      <c r="B219" s="341" t="s">
        <v>508</v>
      </c>
      <c r="C219" s="346">
        <v>0</v>
      </c>
      <c r="D219" s="346">
        <v>0</v>
      </c>
      <c r="E219" s="346">
        <v>6</v>
      </c>
      <c r="F219" s="346">
        <v>12</v>
      </c>
      <c r="G219" s="346">
        <v>6</v>
      </c>
      <c r="H219" s="346">
        <v>0</v>
      </c>
      <c r="I219" s="346">
        <v>0</v>
      </c>
      <c r="J219" s="346">
        <v>3</v>
      </c>
      <c r="K219" s="346">
        <v>0</v>
      </c>
      <c r="L219" s="346">
        <v>0</v>
      </c>
      <c r="M219" s="346">
        <v>0</v>
      </c>
      <c r="N219" s="346">
        <v>0</v>
      </c>
      <c r="O219" s="346">
        <v>0</v>
      </c>
      <c r="P219" s="346">
        <v>6</v>
      </c>
      <c r="Q219" s="346">
        <v>0</v>
      </c>
      <c r="R219" s="346">
        <v>0</v>
      </c>
      <c r="S219" s="346">
        <v>0</v>
      </c>
      <c r="T219" s="346">
        <v>0</v>
      </c>
      <c r="U219" s="346">
        <f t="shared" si="33"/>
        <v>33</v>
      </c>
      <c r="V219" s="348">
        <f t="shared" si="34"/>
        <v>1.8333333333333333</v>
      </c>
    </row>
    <row r="220" spans="1:22">
      <c r="A220" s="340" t="s">
        <v>46</v>
      </c>
      <c r="B220" s="340" t="s">
        <v>509</v>
      </c>
      <c r="C220" s="346">
        <v>0</v>
      </c>
      <c r="D220" s="346">
        <v>0</v>
      </c>
      <c r="E220" s="346">
        <v>0</v>
      </c>
      <c r="F220" s="346">
        <v>3</v>
      </c>
      <c r="G220" s="346">
        <v>0</v>
      </c>
      <c r="H220" s="346">
        <v>0</v>
      </c>
      <c r="I220" s="346">
        <v>0</v>
      </c>
      <c r="J220" s="346">
        <v>0</v>
      </c>
      <c r="K220" s="346">
        <v>0</v>
      </c>
      <c r="L220" s="346">
        <v>0</v>
      </c>
      <c r="M220" s="346">
        <v>0</v>
      </c>
      <c r="N220" s="346">
        <v>0</v>
      </c>
      <c r="O220" s="346">
        <v>0</v>
      </c>
      <c r="P220" s="346">
        <v>0</v>
      </c>
      <c r="Q220" s="346">
        <v>0</v>
      </c>
      <c r="R220" s="346">
        <v>0</v>
      </c>
      <c r="S220" s="346">
        <v>0</v>
      </c>
      <c r="T220" s="346">
        <v>3</v>
      </c>
      <c r="U220" s="346">
        <f t="shared" si="33"/>
        <v>6</v>
      </c>
      <c r="V220" s="348">
        <f t="shared" si="34"/>
        <v>0.33333333333333331</v>
      </c>
    </row>
    <row r="221" spans="1:22">
      <c r="A221" s="341" t="s">
        <v>47</v>
      </c>
      <c r="B221" s="341" t="s">
        <v>510</v>
      </c>
      <c r="C221" s="346">
        <v>0</v>
      </c>
      <c r="D221" s="346">
        <v>0</v>
      </c>
      <c r="E221" s="346">
        <v>0</v>
      </c>
      <c r="F221" s="346">
        <v>0</v>
      </c>
      <c r="G221" s="346">
        <v>0</v>
      </c>
      <c r="H221" s="346">
        <v>3</v>
      </c>
      <c r="I221" s="346">
        <v>0</v>
      </c>
      <c r="J221" s="346">
        <v>3</v>
      </c>
      <c r="K221" s="346">
        <v>0</v>
      </c>
      <c r="L221" s="346">
        <v>0</v>
      </c>
      <c r="M221" s="346">
        <v>0</v>
      </c>
      <c r="N221" s="346">
        <v>0</v>
      </c>
      <c r="O221" s="346">
        <v>0</v>
      </c>
      <c r="P221" s="346">
        <v>0</v>
      </c>
      <c r="Q221" s="346">
        <v>0</v>
      </c>
      <c r="R221" s="346">
        <v>0</v>
      </c>
      <c r="S221" s="346">
        <v>0</v>
      </c>
      <c r="T221" s="346">
        <v>0</v>
      </c>
      <c r="U221" s="346">
        <f t="shared" si="33"/>
        <v>6</v>
      </c>
      <c r="V221" s="348">
        <f t="shared" si="34"/>
        <v>0.33333333333333331</v>
      </c>
    </row>
    <row r="222" spans="1:22">
      <c r="A222" s="341" t="s">
        <v>48</v>
      </c>
      <c r="B222" s="341" t="s">
        <v>511</v>
      </c>
      <c r="C222" s="346">
        <v>3</v>
      </c>
      <c r="D222" s="346">
        <v>6</v>
      </c>
      <c r="E222" s="346">
        <v>0</v>
      </c>
      <c r="F222" s="346">
        <v>0</v>
      </c>
      <c r="G222" s="346">
        <v>0</v>
      </c>
      <c r="H222" s="346">
        <v>0</v>
      </c>
      <c r="I222" s="346">
        <v>0</v>
      </c>
      <c r="J222" s="346">
        <v>0</v>
      </c>
      <c r="K222" s="346">
        <v>0</v>
      </c>
      <c r="L222" s="346">
        <v>0</v>
      </c>
      <c r="M222" s="346">
        <v>0</v>
      </c>
      <c r="N222" s="346">
        <v>3</v>
      </c>
      <c r="O222" s="346">
        <v>6</v>
      </c>
      <c r="P222" s="346">
        <v>0</v>
      </c>
      <c r="Q222" s="346">
        <v>0</v>
      </c>
      <c r="R222" s="346">
        <v>0</v>
      </c>
      <c r="S222" s="346">
        <v>0</v>
      </c>
      <c r="T222" s="346">
        <v>0</v>
      </c>
      <c r="U222" s="346">
        <f t="shared" si="33"/>
        <v>18</v>
      </c>
      <c r="V222" s="348">
        <f t="shared" si="34"/>
        <v>1</v>
      </c>
    </row>
    <row r="223" spans="1:22">
      <c r="A223" s="341" t="s">
        <v>49</v>
      </c>
      <c r="B223" s="341" t="s">
        <v>512</v>
      </c>
      <c r="C223" s="346">
        <v>0</v>
      </c>
      <c r="D223" s="346">
        <v>0</v>
      </c>
      <c r="E223" s="346">
        <v>0</v>
      </c>
      <c r="F223" s="346">
        <v>0</v>
      </c>
      <c r="G223" s="346">
        <v>0</v>
      </c>
      <c r="H223" s="346">
        <v>0</v>
      </c>
      <c r="I223" s="346">
        <v>0</v>
      </c>
      <c r="J223" s="346">
        <v>3</v>
      </c>
      <c r="K223" s="346">
        <v>3</v>
      </c>
      <c r="L223" s="346">
        <v>0</v>
      </c>
      <c r="M223" s="346">
        <v>0</v>
      </c>
      <c r="N223" s="346">
        <v>3</v>
      </c>
      <c r="O223" s="346">
        <v>0</v>
      </c>
      <c r="P223" s="346">
        <v>0</v>
      </c>
      <c r="Q223" s="346">
        <v>0</v>
      </c>
      <c r="R223" s="346">
        <v>0</v>
      </c>
      <c r="S223" s="346">
        <v>0</v>
      </c>
      <c r="T223" s="346">
        <v>0</v>
      </c>
      <c r="U223" s="346">
        <f t="shared" si="33"/>
        <v>9</v>
      </c>
      <c r="V223" s="348">
        <f t="shared" si="34"/>
        <v>0.5</v>
      </c>
    </row>
    <row r="224" spans="1:22">
      <c r="A224" s="341" t="s">
        <v>50</v>
      </c>
      <c r="B224" s="341" t="s">
        <v>1075</v>
      </c>
      <c r="C224" s="346">
        <v>0</v>
      </c>
      <c r="D224" s="346">
        <v>0</v>
      </c>
      <c r="E224" s="346">
        <v>0</v>
      </c>
      <c r="F224" s="346">
        <v>0</v>
      </c>
      <c r="G224" s="346">
        <v>1</v>
      </c>
      <c r="H224" s="346">
        <v>0</v>
      </c>
      <c r="I224" s="346">
        <v>0</v>
      </c>
      <c r="J224" s="346">
        <v>0</v>
      </c>
      <c r="K224" s="346">
        <v>0</v>
      </c>
      <c r="L224" s="346">
        <v>0</v>
      </c>
      <c r="M224" s="346">
        <v>0</v>
      </c>
      <c r="N224" s="346">
        <v>0</v>
      </c>
      <c r="O224" s="346">
        <v>0</v>
      </c>
      <c r="P224" s="346">
        <v>0</v>
      </c>
      <c r="Q224" s="346">
        <v>0</v>
      </c>
      <c r="R224" s="346">
        <v>0</v>
      </c>
      <c r="S224" s="346">
        <v>0</v>
      </c>
      <c r="T224" s="346">
        <v>0</v>
      </c>
      <c r="U224" s="346">
        <f t="shared" si="33"/>
        <v>1</v>
      </c>
      <c r="V224" s="348">
        <f t="shared" si="34"/>
        <v>5.5555555555555552E-2</v>
      </c>
    </row>
    <row r="225" spans="1:22">
      <c r="A225" s="341" t="s">
        <v>51</v>
      </c>
      <c r="B225" s="341" t="s">
        <v>514</v>
      </c>
      <c r="C225" s="346">
        <v>14</v>
      </c>
      <c r="D225" s="346">
        <v>1</v>
      </c>
      <c r="E225" s="346">
        <v>4</v>
      </c>
      <c r="F225" s="346">
        <v>16</v>
      </c>
      <c r="G225" s="346">
        <v>3</v>
      </c>
      <c r="H225" s="346">
        <v>4</v>
      </c>
      <c r="I225" s="346">
        <v>0</v>
      </c>
      <c r="J225" s="346">
        <v>4</v>
      </c>
      <c r="K225" s="346">
        <v>8</v>
      </c>
      <c r="L225" s="346">
        <v>0</v>
      </c>
      <c r="M225" s="346">
        <v>3</v>
      </c>
      <c r="N225" s="346">
        <v>9</v>
      </c>
      <c r="O225" s="346">
        <v>12</v>
      </c>
      <c r="P225" s="346">
        <v>5</v>
      </c>
      <c r="Q225" s="346">
        <v>7</v>
      </c>
      <c r="R225" s="346">
        <v>12</v>
      </c>
      <c r="S225" s="346">
        <v>5</v>
      </c>
      <c r="T225" s="346">
        <v>14</v>
      </c>
      <c r="U225" s="346">
        <f t="shared" si="33"/>
        <v>121</v>
      </c>
      <c r="V225" s="348">
        <f t="shared" si="34"/>
        <v>6.7222222222222223</v>
      </c>
    </row>
    <row r="226" spans="1:22">
      <c r="A226" s="341" t="s">
        <v>52</v>
      </c>
      <c r="B226" s="341" t="s">
        <v>515</v>
      </c>
      <c r="C226" s="346">
        <v>8</v>
      </c>
      <c r="D226" s="346">
        <v>1</v>
      </c>
      <c r="E226" s="346">
        <v>6</v>
      </c>
      <c r="F226" s="346">
        <v>6</v>
      </c>
      <c r="G226" s="346">
        <v>3</v>
      </c>
      <c r="H226" s="346">
        <v>0</v>
      </c>
      <c r="I226" s="346">
        <v>13</v>
      </c>
      <c r="J226" s="346">
        <v>5</v>
      </c>
      <c r="K226" s="346">
        <v>5</v>
      </c>
      <c r="L226" s="346">
        <v>5</v>
      </c>
      <c r="M226" s="346">
        <v>0</v>
      </c>
      <c r="N226" s="346">
        <v>0</v>
      </c>
      <c r="O226" s="346">
        <v>4</v>
      </c>
      <c r="P226" s="346">
        <v>2</v>
      </c>
      <c r="Q226" s="346">
        <v>2</v>
      </c>
      <c r="R226" s="346">
        <v>2</v>
      </c>
      <c r="S226" s="346">
        <v>7</v>
      </c>
      <c r="T226" s="346">
        <v>13</v>
      </c>
      <c r="U226" s="346">
        <f t="shared" si="33"/>
        <v>82</v>
      </c>
      <c r="V226" s="348">
        <f t="shared" si="34"/>
        <v>4.5555555555555554</v>
      </c>
    </row>
    <row r="227" spans="1:22">
      <c r="A227" s="341" t="s">
        <v>149</v>
      </c>
      <c r="B227" s="341" t="s">
        <v>727</v>
      </c>
      <c r="C227" s="346">
        <v>0</v>
      </c>
      <c r="D227" s="346">
        <v>0</v>
      </c>
      <c r="E227" s="346">
        <v>2</v>
      </c>
      <c r="F227" s="346">
        <v>0</v>
      </c>
      <c r="G227" s="346">
        <v>0</v>
      </c>
      <c r="H227" s="346">
        <v>0</v>
      </c>
      <c r="I227" s="346">
        <v>0</v>
      </c>
      <c r="J227" s="346">
        <v>0</v>
      </c>
      <c r="K227" s="346">
        <v>0</v>
      </c>
      <c r="L227" s="346">
        <v>0</v>
      </c>
      <c r="M227" s="346">
        <v>0</v>
      </c>
      <c r="N227" s="346">
        <v>0</v>
      </c>
      <c r="O227" s="346">
        <v>0</v>
      </c>
      <c r="P227" s="346">
        <v>0</v>
      </c>
      <c r="Q227" s="346">
        <v>0</v>
      </c>
      <c r="R227" s="346">
        <v>0</v>
      </c>
      <c r="S227" s="346">
        <v>0</v>
      </c>
      <c r="T227" s="346">
        <v>0</v>
      </c>
      <c r="U227" s="346">
        <f t="shared" si="33"/>
        <v>2</v>
      </c>
      <c r="V227" s="348">
        <f t="shared" si="34"/>
        <v>0.1111111111111111</v>
      </c>
    </row>
    <row r="228" spans="1:22">
      <c r="A228" s="341" t="s">
        <v>150</v>
      </c>
      <c r="B228" s="341" t="s">
        <v>732</v>
      </c>
      <c r="C228" s="346">
        <v>0</v>
      </c>
      <c r="D228" s="346">
        <v>0</v>
      </c>
      <c r="E228" s="346">
        <v>2</v>
      </c>
      <c r="F228" s="346">
        <v>0</v>
      </c>
      <c r="G228" s="346">
        <v>0</v>
      </c>
      <c r="H228" s="346">
        <v>0</v>
      </c>
      <c r="I228" s="346">
        <v>0</v>
      </c>
      <c r="J228" s="346">
        <v>0</v>
      </c>
      <c r="K228" s="346">
        <v>0</v>
      </c>
      <c r="L228" s="346">
        <v>6</v>
      </c>
      <c r="M228" s="346">
        <v>0</v>
      </c>
      <c r="N228" s="346">
        <v>0</v>
      </c>
      <c r="O228" s="346">
        <v>0</v>
      </c>
      <c r="P228" s="346">
        <v>0</v>
      </c>
      <c r="Q228" s="346">
        <v>12</v>
      </c>
      <c r="R228" s="346">
        <v>0</v>
      </c>
      <c r="S228" s="346">
        <v>6</v>
      </c>
      <c r="T228" s="346">
        <v>6</v>
      </c>
      <c r="U228" s="346">
        <f t="shared" si="33"/>
        <v>32</v>
      </c>
      <c r="V228" s="348">
        <f t="shared" si="34"/>
        <v>1.7777777777777777</v>
      </c>
    </row>
    <row r="229" spans="1:22">
      <c r="A229" s="116"/>
      <c r="B229" s="117" t="s">
        <v>28</v>
      </c>
      <c r="C229" s="389">
        <f t="shared" ref="C229:T229" si="35">SUM(C213:C228)</f>
        <v>40</v>
      </c>
      <c r="D229" s="389">
        <f t="shared" si="35"/>
        <v>14</v>
      </c>
      <c r="E229" s="389">
        <f t="shared" si="35"/>
        <v>20</v>
      </c>
      <c r="F229" s="389">
        <f t="shared" si="35"/>
        <v>46</v>
      </c>
      <c r="G229" s="389">
        <f t="shared" si="35"/>
        <v>16</v>
      </c>
      <c r="H229" s="389">
        <f t="shared" si="35"/>
        <v>10</v>
      </c>
      <c r="I229" s="389">
        <f t="shared" si="35"/>
        <v>22</v>
      </c>
      <c r="J229" s="389">
        <f t="shared" si="35"/>
        <v>36</v>
      </c>
      <c r="K229" s="389">
        <f t="shared" si="35"/>
        <v>38</v>
      </c>
      <c r="L229" s="389">
        <f t="shared" si="35"/>
        <v>50</v>
      </c>
      <c r="M229" s="389">
        <f t="shared" si="35"/>
        <v>18</v>
      </c>
      <c r="N229" s="389">
        <f t="shared" si="35"/>
        <v>30</v>
      </c>
      <c r="O229" s="389">
        <f t="shared" si="35"/>
        <v>40</v>
      </c>
      <c r="P229" s="389">
        <f t="shared" si="35"/>
        <v>22</v>
      </c>
      <c r="Q229" s="389">
        <f t="shared" si="35"/>
        <v>36</v>
      </c>
      <c r="R229" s="389">
        <f t="shared" si="35"/>
        <v>20</v>
      </c>
      <c r="S229" s="389">
        <f>SUM(S213:S228)</f>
        <v>43</v>
      </c>
      <c r="T229" s="389">
        <f t="shared" si="35"/>
        <v>39</v>
      </c>
      <c r="U229" s="389">
        <f>SUM(C229:T229)</f>
        <v>540</v>
      </c>
      <c r="V229" s="390">
        <f>SUM(AVERAGE(C229:T229))</f>
        <v>30</v>
      </c>
    </row>
    <row r="230" spans="1:22">
      <c r="A230" s="109"/>
      <c r="B230" s="109"/>
      <c r="C230" s="346" t="s">
        <v>0</v>
      </c>
      <c r="D230" s="346" t="s">
        <v>1</v>
      </c>
      <c r="E230" s="346" t="s">
        <v>2</v>
      </c>
      <c r="F230" s="346" t="s">
        <v>3</v>
      </c>
      <c r="G230" s="346" t="s">
        <v>4</v>
      </c>
      <c r="H230" s="346" t="s">
        <v>5</v>
      </c>
      <c r="I230" s="346" t="s">
        <v>6</v>
      </c>
      <c r="J230" s="346" t="s">
        <v>7</v>
      </c>
      <c r="K230" s="346" t="s">
        <v>8</v>
      </c>
      <c r="L230" s="346" t="s">
        <v>9</v>
      </c>
      <c r="M230" s="346" t="s">
        <v>10</v>
      </c>
      <c r="N230" s="346" t="s">
        <v>11</v>
      </c>
      <c r="O230" s="346" t="s">
        <v>12</v>
      </c>
      <c r="P230" s="346" t="s">
        <v>13</v>
      </c>
      <c r="Q230" s="346" t="s">
        <v>14</v>
      </c>
      <c r="R230" s="346" t="s">
        <v>15</v>
      </c>
      <c r="S230" s="346" t="s">
        <v>16</v>
      </c>
      <c r="T230" s="346" t="s">
        <v>217</v>
      </c>
      <c r="U230" s="346" t="s">
        <v>37</v>
      </c>
      <c r="V230" s="348" t="s">
        <v>38</v>
      </c>
    </row>
    <row r="231" spans="1:22">
      <c r="A231" s="324"/>
      <c r="B231" s="325" t="s">
        <v>157</v>
      </c>
      <c r="C231" s="415"/>
      <c r="D231" s="391"/>
      <c r="E231" s="391"/>
      <c r="F231" s="391"/>
      <c r="G231" s="391"/>
      <c r="H231" s="391"/>
      <c r="I231" s="391"/>
      <c r="J231" s="391"/>
      <c r="K231" s="391"/>
      <c r="L231" s="391"/>
      <c r="M231" s="391"/>
      <c r="N231" s="391"/>
      <c r="O231" s="391"/>
      <c r="P231" s="391"/>
      <c r="Q231" s="391"/>
      <c r="R231" s="391"/>
      <c r="S231" s="391"/>
      <c r="T231" s="391"/>
      <c r="U231" s="391"/>
      <c r="V231" s="392"/>
    </row>
    <row r="232" spans="1:22">
      <c r="A232" s="340" t="s">
        <v>39</v>
      </c>
      <c r="B232" s="340" t="s">
        <v>432</v>
      </c>
      <c r="C232" s="346">
        <v>9</v>
      </c>
      <c r="D232" s="346">
        <v>9</v>
      </c>
      <c r="E232" s="346">
        <v>3</v>
      </c>
      <c r="F232" s="346">
        <v>6</v>
      </c>
      <c r="G232" s="346">
        <v>3</v>
      </c>
      <c r="H232" s="346">
        <v>0</v>
      </c>
      <c r="I232" s="346">
        <v>6</v>
      </c>
      <c r="J232" s="346">
        <v>0</v>
      </c>
      <c r="K232" s="346">
        <v>3</v>
      </c>
      <c r="L232" s="346">
        <v>3</v>
      </c>
      <c r="M232" s="346">
        <v>9</v>
      </c>
      <c r="N232" s="346">
        <v>10</v>
      </c>
      <c r="O232" s="346">
        <v>3</v>
      </c>
      <c r="P232" s="346">
        <v>3</v>
      </c>
      <c r="Q232" s="346">
        <v>0</v>
      </c>
      <c r="R232" s="346">
        <v>0</v>
      </c>
      <c r="S232" s="346">
        <v>6</v>
      </c>
      <c r="T232" s="346">
        <v>6</v>
      </c>
      <c r="U232" s="346">
        <f t="shared" ref="U232:U247" si="36">SUM(C232:T232)</f>
        <v>79</v>
      </c>
      <c r="V232" s="348">
        <f t="shared" ref="V232:V247" si="37">U232/18</f>
        <v>4.3888888888888893</v>
      </c>
    </row>
    <row r="233" spans="1:22">
      <c r="A233" s="340" t="s">
        <v>40</v>
      </c>
      <c r="B233" s="340" t="s">
        <v>433</v>
      </c>
      <c r="C233" s="346">
        <v>6</v>
      </c>
      <c r="D233" s="346">
        <v>12</v>
      </c>
      <c r="E233" s="346">
        <v>3</v>
      </c>
      <c r="F233" s="346">
        <v>15</v>
      </c>
      <c r="G233" s="346">
        <v>0</v>
      </c>
      <c r="H233" s="346">
        <v>0</v>
      </c>
      <c r="I233" s="346">
        <v>0</v>
      </c>
      <c r="J233" s="346">
        <v>3</v>
      </c>
      <c r="K233" s="346">
        <v>6</v>
      </c>
      <c r="L233" s="346">
        <v>3</v>
      </c>
      <c r="M233" s="346">
        <v>0</v>
      </c>
      <c r="N233" s="346">
        <v>6</v>
      </c>
      <c r="O233" s="346">
        <v>6</v>
      </c>
      <c r="P233" s="346">
        <v>9</v>
      </c>
      <c r="Q233" s="346">
        <v>6</v>
      </c>
      <c r="R233" s="346">
        <v>9</v>
      </c>
      <c r="S233" s="346">
        <v>9</v>
      </c>
      <c r="T233" s="346">
        <v>0</v>
      </c>
      <c r="U233" s="346">
        <f t="shared" si="36"/>
        <v>93</v>
      </c>
      <c r="V233" s="348">
        <f t="shared" si="37"/>
        <v>5.166666666666667</v>
      </c>
    </row>
    <row r="234" spans="1:22">
      <c r="A234" s="340" t="s">
        <v>41</v>
      </c>
      <c r="B234" s="340" t="s">
        <v>434</v>
      </c>
      <c r="C234" s="346">
        <v>0</v>
      </c>
      <c r="D234" s="346">
        <v>0</v>
      </c>
      <c r="E234" s="346">
        <v>3</v>
      </c>
      <c r="F234" s="346">
        <v>0</v>
      </c>
      <c r="G234" s="346">
        <v>0</v>
      </c>
      <c r="H234" s="346">
        <v>6</v>
      </c>
      <c r="I234" s="346">
        <v>0</v>
      </c>
      <c r="J234" s="346">
        <v>0</v>
      </c>
      <c r="K234" s="346">
        <v>0</v>
      </c>
      <c r="L234" s="346">
        <v>0</v>
      </c>
      <c r="M234" s="346">
        <v>0</v>
      </c>
      <c r="N234" s="346">
        <v>0</v>
      </c>
      <c r="O234" s="346">
        <v>0</v>
      </c>
      <c r="P234" s="346">
        <v>0</v>
      </c>
      <c r="Q234" s="346">
        <v>0</v>
      </c>
      <c r="R234" s="346">
        <v>0</v>
      </c>
      <c r="S234" s="346">
        <v>3</v>
      </c>
      <c r="T234" s="346">
        <v>0</v>
      </c>
      <c r="U234" s="346">
        <f t="shared" si="36"/>
        <v>12</v>
      </c>
      <c r="V234" s="348">
        <f t="shared" si="37"/>
        <v>0.66666666666666663</v>
      </c>
    </row>
    <row r="235" spans="1:22">
      <c r="A235" s="340" t="s">
        <v>42</v>
      </c>
      <c r="B235" s="340" t="s">
        <v>435</v>
      </c>
      <c r="C235" s="346">
        <v>6</v>
      </c>
      <c r="D235" s="346">
        <v>0</v>
      </c>
      <c r="E235" s="346">
        <v>0</v>
      </c>
      <c r="F235" s="346">
        <v>0</v>
      </c>
      <c r="G235" s="346">
        <v>0</v>
      </c>
      <c r="H235" s="346">
        <v>0</v>
      </c>
      <c r="I235" s="346">
        <v>0</v>
      </c>
      <c r="J235" s="346">
        <v>0</v>
      </c>
      <c r="K235" s="346">
        <v>0</v>
      </c>
      <c r="L235" s="346">
        <v>12</v>
      </c>
      <c r="M235" s="346">
        <v>6</v>
      </c>
      <c r="N235" s="346">
        <v>3</v>
      </c>
      <c r="O235" s="346">
        <v>0</v>
      </c>
      <c r="P235" s="346">
        <v>6</v>
      </c>
      <c r="Q235" s="346">
        <v>6</v>
      </c>
      <c r="R235" s="346">
        <v>6</v>
      </c>
      <c r="S235" s="346">
        <v>0</v>
      </c>
      <c r="T235" s="346">
        <v>0</v>
      </c>
      <c r="U235" s="346">
        <f t="shared" si="36"/>
        <v>45</v>
      </c>
      <c r="V235" s="348">
        <f t="shared" si="37"/>
        <v>2.5</v>
      </c>
    </row>
    <row r="236" spans="1:22">
      <c r="A236" s="340" t="s">
        <v>43</v>
      </c>
      <c r="B236" s="340" t="s">
        <v>436</v>
      </c>
      <c r="C236" s="346">
        <v>9</v>
      </c>
      <c r="D236" s="346">
        <v>0</v>
      </c>
      <c r="E236" s="346">
        <v>0</v>
      </c>
      <c r="F236" s="346">
        <v>0</v>
      </c>
      <c r="G236" s="346">
        <v>6</v>
      </c>
      <c r="H236" s="346">
        <v>0</v>
      </c>
      <c r="I236" s="346">
        <v>6</v>
      </c>
      <c r="J236" s="346">
        <v>0</v>
      </c>
      <c r="K236" s="346">
        <v>0</v>
      </c>
      <c r="L236" s="346">
        <v>0</v>
      </c>
      <c r="M236" s="346">
        <v>0</v>
      </c>
      <c r="N236" s="346">
        <v>0</v>
      </c>
      <c r="O236" s="346">
        <v>0</v>
      </c>
      <c r="P236" s="346">
        <v>0</v>
      </c>
      <c r="Q236" s="346">
        <v>0</v>
      </c>
      <c r="R236" s="346">
        <v>0</v>
      </c>
      <c r="S236" s="346">
        <v>0</v>
      </c>
      <c r="T236" s="346">
        <v>0</v>
      </c>
      <c r="U236" s="346">
        <f t="shared" si="36"/>
        <v>21</v>
      </c>
      <c r="V236" s="348">
        <f t="shared" si="37"/>
        <v>1.1666666666666667</v>
      </c>
    </row>
    <row r="237" spans="1:22">
      <c r="A237" s="340" t="s">
        <v>44</v>
      </c>
      <c r="B237" s="340" t="s">
        <v>437</v>
      </c>
      <c r="C237" s="346">
        <v>0</v>
      </c>
      <c r="D237" s="346">
        <v>6</v>
      </c>
      <c r="E237" s="346">
        <v>0</v>
      </c>
      <c r="F237" s="346">
        <v>0</v>
      </c>
      <c r="G237" s="346">
        <v>0</v>
      </c>
      <c r="H237" s="346">
        <v>3</v>
      </c>
      <c r="I237" s="346">
        <v>0</v>
      </c>
      <c r="J237" s="346">
        <v>0</v>
      </c>
      <c r="K237" s="346">
        <v>0</v>
      </c>
      <c r="L237" s="346">
        <v>6</v>
      </c>
      <c r="M237" s="346">
        <v>0</v>
      </c>
      <c r="N237" s="346">
        <v>0</v>
      </c>
      <c r="O237" s="346">
        <v>0</v>
      </c>
      <c r="P237" s="346">
        <v>0</v>
      </c>
      <c r="Q237" s="346">
        <v>0</v>
      </c>
      <c r="R237" s="346">
        <v>0</v>
      </c>
      <c r="S237" s="346">
        <v>0</v>
      </c>
      <c r="T237" s="346">
        <v>0</v>
      </c>
      <c r="U237" s="346">
        <f t="shared" si="36"/>
        <v>15</v>
      </c>
      <c r="V237" s="348">
        <f t="shared" si="37"/>
        <v>0.83333333333333337</v>
      </c>
    </row>
    <row r="238" spans="1:22">
      <c r="A238" s="340" t="s">
        <v>45</v>
      </c>
      <c r="B238" s="340" t="s">
        <v>438</v>
      </c>
      <c r="C238" s="346">
        <v>0</v>
      </c>
      <c r="D238" s="346">
        <v>0</v>
      </c>
      <c r="E238" s="346">
        <v>3</v>
      </c>
      <c r="F238" s="346">
        <v>0</v>
      </c>
      <c r="G238" s="346">
        <v>0</v>
      </c>
      <c r="H238" s="346">
        <v>0</v>
      </c>
      <c r="I238" s="346">
        <v>0</v>
      </c>
      <c r="J238" s="346">
        <v>0</v>
      </c>
      <c r="K238" s="346">
        <v>0</v>
      </c>
      <c r="L238" s="346">
        <v>0</v>
      </c>
      <c r="M238" s="346">
        <v>9</v>
      </c>
      <c r="N238" s="346">
        <v>6</v>
      </c>
      <c r="O238" s="346">
        <v>0</v>
      </c>
      <c r="P238" s="346">
        <v>6</v>
      </c>
      <c r="Q238" s="346">
        <v>0</v>
      </c>
      <c r="R238" s="346">
        <v>0</v>
      </c>
      <c r="S238" s="346">
        <v>0</v>
      </c>
      <c r="T238" s="346">
        <v>0</v>
      </c>
      <c r="U238" s="346">
        <f t="shared" si="36"/>
        <v>24</v>
      </c>
      <c r="V238" s="348">
        <f t="shared" si="37"/>
        <v>1.3333333333333333</v>
      </c>
    </row>
    <row r="239" spans="1:22">
      <c r="A239" s="340" t="s">
        <v>46</v>
      </c>
      <c r="B239" s="340" t="s">
        <v>439</v>
      </c>
      <c r="C239" s="346">
        <v>3</v>
      </c>
      <c r="D239" s="346">
        <v>0</v>
      </c>
      <c r="E239" s="346">
        <v>0</v>
      </c>
      <c r="F239" s="346">
        <v>6</v>
      </c>
      <c r="G239" s="346">
        <v>0</v>
      </c>
      <c r="H239" s="346">
        <v>0</v>
      </c>
      <c r="I239" s="346">
        <v>0</v>
      </c>
      <c r="J239" s="346">
        <v>0</v>
      </c>
      <c r="K239" s="346">
        <v>0</v>
      </c>
      <c r="L239" s="346">
        <v>0</v>
      </c>
      <c r="M239" s="346">
        <v>0</v>
      </c>
      <c r="N239" s="346">
        <v>0</v>
      </c>
      <c r="O239" s="346">
        <v>0</v>
      </c>
      <c r="P239" s="346">
        <v>0</v>
      </c>
      <c r="Q239" s="346">
        <v>0</v>
      </c>
      <c r="R239" s="346">
        <v>0</v>
      </c>
      <c r="S239" s="346">
        <v>12</v>
      </c>
      <c r="T239" s="346">
        <v>0</v>
      </c>
      <c r="U239" s="346">
        <f t="shared" si="36"/>
        <v>21</v>
      </c>
      <c r="V239" s="348">
        <f t="shared" si="37"/>
        <v>1.1666666666666667</v>
      </c>
    </row>
    <row r="240" spans="1:22">
      <c r="A240" s="340" t="s">
        <v>47</v>
      </c>
      <c r="B240" s="340" t="s">
        <v>440</v>
      </c>
      <c r="C240" s="346">
        <v>0</v>
      </c>
      <c r="D240" s="346">
        <v>0</v>
      </c>
      <c r="E240" s="346">
        <v>0</v>
      </c>
      <c r="F240" s="346">
        <v>0</v>
      </c>
      <c r="G240" s="346">
        <v>0</v>
      </c>
      <c r="H240" s="346">
        <v>0</v>
      </c>
      <c r="I240" s="346">
        <v>0</v>
      </c>
      <c r="J240" s="346">
        <v>0</v>
      </c>
      <c r="K240" s="346">
        <v>0</v>
      </c>
      <c r="L240" s="346">
        <v>3</v>
      </c>
      <c r="M240" s="346">
        <v>0</v>
      </c>
      <c r="N240" s="346">
        <v>3</v>
      </c>
      <c r="O240" s="346">
        <v>0</v>
      </c>
      <c r="P240" s="346">
        <v>0</v>
      </c>
      <c r="Q240" s="346">
        <v>3</v>
      </c>
      <c r="R240" s="346">
        <v>0</v>
      </c>
      <c r="S240" s="346">
        <v>1</v>
      </c>
      <c r="T240" s="346">
        <v>0</v>
      </c>
      <c r="U240" s="346">
        <f t="shared" si="36"/>
        <v>10</v>
      </c>
      <c r="V240" s="348">
        <f t="shared" si="37"/>
        <v>0.55555555555555558</v>
      </c>
    </row>
    <row r="241" spans="1:22">
      <c r="A241" s="340" t="s">
        <v>48</v>
      </c>
      <c r="B241" s="340" t="s">
        <v>965</v>
      </c>
      <c r="C241" s="346">
        <v>0</v>
      </c>
      <c r="D241" s="346">
        <v>0</v>
      </c>
      <c r="E241" s="346">
        <v>3</v>
      </c>
      <c r="F241" s="346">
        <v>7</v>
      </c>
      <c r="G241" s="346">
        <v>0</v>
      </c>
      <c r="H241" s="346">
        <v>0</v>
      </c>
      <c r="I241" s="346">
        <v>0</v>
      </c>
      <c r="J241" s="346">
        <v>0</v>
      </c>
      <c r="K241" s="346">
        <v>0</v>
      </c>
      <c r="L241" s="346">
        <v>0</v>
      </c>
      <c r="M241" s="346">
        <v>0</v>
      </c>
      <c r="N241" s="346">
        <v>3</v>
      </c>
      <c r="O241" s="346">
        <v>0</v>
      </c>
      <c r="P241" s="346">
        <v>0</v>
      </c>
      <c r="Q241" s="346">
        <v>1</v>
      </c>
      <c r="R241" s="346">
        <v>6</v>
      </c>
      <c r="S241" s="346">
        <v>0</v>
      </c>
      <c r="T241" s="346">
        <v>0</v>
      </c>
      <c r="U241" s="346">
        <f t="shared" si="36"/>
        <v>20</v>
      </c>
      <c r="V241" s="348">
        <f t="shared" si="37"/>
        <v>1.1111111111111112</v>
      </c>
    </row>
    <row r="242" spans="1:22">
      <c r="A242" s="340" t="s">
        <v>49</v>
      </c>
      <c r="B242" s="340" t="s">
        <v>442</v>
      </c>
      <c r="C242" s="346">
        <v>0</v>
      </c>
      <c r="D242" s="346">
        <v>0</v>
      </c>
      <c r="E242" s="346">
        <v>0</v>
      </c>
      <c r="F242" s="346">
        <v>0</v>
      </c>
      <c r="G242" s="346">
        <v>0</v>
      </c>
      <c r="H242" s="346">
        <v>0</v>
      </c>
      <c r="I242" s="346">
        <v>0</v>
      </c>
      <c r="J242" s="346">
        <v>0</v>
      </c>
      <c r="K242" s="346">
        <v>0</v>
      </c>
      <c r="L242" s="346">
        <v>3</v>
      </c>
      <c r="M242" s="346">
        <v>0</v>
      </c>
      <c r="N242" s="346">
        <v>0</v>
      </c>
      <c r="O242" s="346">
        <v>0</v>
      </c>
      <c r="P242" s="346">
        <v>0</v>
      </c>
      <c r="Q242" s="346">
        <v>3</v>
      </c>
      <c r="R242" s="346">
        <v>0</v>
      </c>
      <c r="S242" s="346">
        <v>0</v>
      </c>
      <c r="T242" s="346">
        <v>0</v>
      </c>
      <c r="U242" s="346">
        <f t="shared" si="36"/>
        <v>6</v>
      </c>
      <c r="V242" s="348">
        <f t="shared" si="37"/>
        <v>0.33333333333333331</v>
      </c>
    </row>
    <row r="243" spans="1:22">
      <c r="A243" s="340" t="s">
        <v>50</v>
      </c>
      <c r="B243" s="340" t="s">
        <v>443</v>
      </c>
      <c r="C243" s="346">
        <v>0</v>
      </c>
      <c r="D243" s="346">
        <v>0</v>
      </c>
      <c r="E243" s="346">
        <v>0</v>
      </c>
      <c r="F243" s="346">
        <v>0</v>
      </c>
      <c r="G243" s="346">
        <v>0</v>
      </c>
      <c r="H243" s="346">
        <v>0</v>
      </c>
      <c r="I243" s="346">
        <v>0</v>
      </c>
      <c r="J243" s="346">
        <v>0</v>
      </c>
      <c r="K243" s="346">
        <v>0</v>
      </c>
      <c r="L243" s="346">
        <v>0</v>
      </c>
      <c r="M243" s="346">
        <v>0</v>
      </c>
      <c r="N243" s="346">
        <v>3</v>
      </c>
      <c r="O243" s="346">
        <v>3</v>
      </c>
      <c r="P243" s="346">
        <v>0</v>
      </c>
      <c r="Q243" s="346">
        <v>0</v>
      </c>
      <c r="R243" s="346">
        <v>0</v>
      </c>
      <c r="S243" s="346">
        <v>0</v>
      </c>
      <c r="T243" s="346">
        <v>0</v>
      </c>
      <c r="U243" s="346">
        <f t="shared" si="36"/>
        <v>6</v>
      </c>
      <c r="V243" s="348">
        <f t="shared" si="37"/>
        <v>0.33333333333333331</v>
      </c>
    </row>
    <row r="244" spans="1:22">
      <c r="A244" s="340" t="s">
        <v>51</v>
      </c>
      <c r="B244" s="340" t="s">
        <v>444</v>
      </c>
      <c r="C244" s="346">
        <v>20</v>
      </c>
      <c r="D244" s="346">
        <v>5</v>
      </c>
      <c r="E244" s="346">
        <v>12</v>
      </c>
      <c r="F244" s="346">
        <v>11</v>
      </c>
      <c r="G244" s="346">
        <v>1</v>
      </c>
      <c r="H244" s="346">
        <v>4</v>
      </c>
      <c r="I244" s="346">
        <v>5</v>
      </c>
      <c r="J244" s="346">
        <v>13</v>
      </c>
      <c r="K244" s="346">
        <v>5</v>
      </c>
      <c r="L244" s="346">
        <v>3</v>
      </c>
      <c r="M244" s="346">
        <v>12</v>
      </c>
      <c r="N244" s="346">
        <v>7</v>
      </c>
      <c r="O244" s="346">
        <v>16</v>
      </c>
      <c r="P244" s="346">
        <v>0</v>
      </c>
      <c r="Q244" s="346">
        <v>4</v>
      </c>
      <c r="R244" s="346">
        <v>9</v>
      </c>
      <c r="S244" s="346">
        <v>8</v>
      </c>
      <c r="T244" s="346">
        <v>15</v>
      </c>
      <c r="U244" s="346">
        <f t="shared" si="36"/>
        <v>150</v>
      </c>
      <c r="V244" s="348">
        <f t="shared" si="37"/>
        <v>8.3333333333333339</v>
      </c>
    </row>
    <row r="245" spans="1:22">
      <c r="A245" s="340" t="s">
        <v>52</v>
      </c>
      <c r="B245" s="340" t="s">
        <v>445</v>
      </c>
      <c r="C245" s="346">
        <v>8</v>
      </c>
      <c r="D245" s="346">
        <v>9</v>
      </c>
      <c r="E245" s="346">
        <v>8</v>
      </c>
      <c r="F245" s="346">
        <v>6</v>
      </c>
      <c r="G245" s="346">
        <v>13</v>
      </c>
      <c r="H245" s="346">
        <v>0</v>
      </c>
      <c r="I245" s="346">
        <v>11</v>
      </c>
      <c r="J245" s="346">
        <v>4</v>
      </c>
      <c r="K245" s="346">
        <v>5</v>
      </c>
      <c r="L245" s="346">
        <v>10</v>
      </c>
      <c r="M245" s="346">
        <v>4</v>
      </c>
      <c r="N245" s="346">
        <v>3</v>
      </c>
      <c r="O245" s="346">
        <v>6</v>
      </c>
      <c r="P245" s="346">
        <v>17</v>
      </c>
      <c r="Q245" s="346">
        <v>6</v>
      </c>
      <c r="R245" s="346">
        <v>7</v>
      </c>
      <c r="S245" s="346">
        <v>6</v>
      </c>
      <c r="T245" s="346">
        <v>6</v>
      </c>
      <c r="U245" s="346">
        <f t="shared" si="36"/>
        <v>129</v>
      </c>
      <c r="V245" s="348">
        <f t="shared" si="37"/>
        <v>7.166666666666667</v>
      </c>
    </row>
    <row r="246" spans="1:22">
      <c r="A246" s="341" t="s">
        <v>149</v>
      </c>
      <c r="B246" s="341" t="s">
        <v>729</v>
      </c>
      <c r="C246" s="346">
        <v>0</v>
      </c>
      <c r="D246" s="346">
        <v>0</v>
      </c>
      <c r="E246" s="346">
        <v>0</v>
      </c>
      <c r="F246" s="346">
        <v>0</v>
      </c>
      <c r="G246" s="346">
        <v>0</v>
      </c>
      <c r="H246" s="346">
        <v>0</v>
      </c>
      <c r="I246" s="346">
        <v>0</v>
      </c>
      <c r="J246" s="346">
        <v>0</v>
      </c>
      <c r="K246" s="346">
        <v>0</v>
      </c>
      <c r="L246" s="346">
        <v>6</v>
      </c>
      <c r="M246" s="346">
        <v>0</v>
      </c>
      <c r="N246" s="346">
        <v>12</v>
      </c>
      <c r="O246" s="346">
        <v>0</v>
      </c>
      <c r="P246" s="346">
        <v>0</v>
      </c>
      <c r="Q246" s="346">
        <v>0</v>
      </c>
      <c r="R246" s="346">
        <v>0</v>
      </c>
      <c r="S246" s="346">
        <v>0</v>
      </c>
      <c r="T246" s="346">
        <v>0</v>
      </c>
      <c r="U246" s="346">
        <f t="shared" si="36"/>
        <v>18</v>
      </c>
      <c r="V246" s="348">
        <f t="shared" si="37"/>
        <v>1</v>
      </c>
    </row>
    <row r="247" spans="1:22">
      <c r="A247" s="341" t="s">
        <v>150</v>
      </c>
      <c r="B247" s="341" t="s">
        <v>730</v>
      </c>
      <c r="C247" s="346">
        <v>0</v>
      </c>
      <c r="D247" s="346">
        <v>0</v>
      </c>
      <c r="E247" s="346">
        <v>0</v>
      </c>
      <c r="F247" s="346">
        <v>0</v>
      </c>
      <c r="G247" s="346">
        <v>2</v>
      </c>
      <c r="H247" s="346">
        <v>6</v>
      </c>
      <c r="I247" s="346">
        <v>0</v>
      </c>
      <c r="J247" s="346">
        <v>0</v>
      </c>
      <c r="K247" s="346">
        <v>0</v>
      </c>
      <c r="L247" s="346">
        <v>0</v>
      </c>
      <c r="M247" s="346">
        <v>0</v>
      </c>
      <c r="N247" s="346">
        <v>0</v>
      </c>
      <c r="O247" s="346">
        <v>0</v>
      </c>
      <c r="P247" s="346">
        <v>2</v>
      </c>
      <c r="Q247" s="346">
        <v>0</v>
      </c>
      <c r="R247" s="346">
        <v>0</v>
      </c>
      <c r="S247" s="346">
        <v>0</v>
      </c>
      <c r="T247" s="346">
        <v>0</v>
      </c>
      <c r="U247" s="346">
        <f t="shared" si="36"/>
        <v>10</v>
      </c>
      <c r="V247" s="348">
        <f t="shared" si="37"/>
        <v>0.55555555555555558</v>
      </c>
    </row>
    <row r="248" spans="1:22">
      <c r="A248" s="246"/>
      <c r="B248" s="326" t="s">
        <v>28</v>
      </c>
      <c r="C248" s="393">
        <f t="shared" ref="C248:T248" si="38">SUM(C232:C247)</f>
        <v>61</v>
      </c>
      <c r="D248" s="393">
        <f t="shared" si="38"/>
        <v>41</v>
      </c>
      <c r="E248" s="393">
        <f t="shared" si="38"/>
        <v>35</v>
      </c>
      <c r="F248" s="393">
        <f t="shared" si="38"/>
        <v>51</v>
      </c>
      <c r="G248" s="393">
        <f t="shared" si="38"/>
        <v>25</v>
      </c>
      <c r="H248" s="393">
        <f t="shared" si="38"/>
        <v>19</v>
      </c>
      <c r="I248" s="393">
        <f t="shared" si="38"/>
        <v>28</v>
      </c>
      <c r="J248" s="393">
        <f t="shared" si="38"/>
        <v>20</v>
      </c>
      <c r="K248" s="393">
        <f t="shared" si="38"/>
        <v>19</v>
      </c>
      <c r="L248" s="393">
        <f t="shared" si="38"/>
        <v>49</v>
      </c>
      <c r="M248" s="393">
        <f t="shared" si="38"/>
        <v>40</v>
      </c>
      <c r="N248" s="393">
        <f t="shared" si="38"/>
        <v>56</v>
      </c>
      <c r="O248" s="393">
        <f t="shared" si="38"/>
        <v>34</v>
      </c>
      <c r="P248" s="393">
        <f t="shared" si="38"/>
        <v>43</v>
      </c>
      <c r="Q248" s="393">
        <f t="shared" si="38"/>
        <v>29</v>
      </c>
      <c r="R248" s="393">
        <f t="shared" si="38"/>
        <v>37</v>
      </c>
      <c r="S248" s="393">
        <f>SUM(S232:S247)</f>
        <v>45</v>
      </c>
      <c r="T248" s="393">
        <f t="shared" si="38"/>
        <v>27</v>
      </c>
      <c r="U248" s="393">
        <f>SUM(C248:T248)</f>
        <v>659</v>
      </c>
      <c r="V248" s="394">
        <f>SUM(AVERAGE(C248:T248))</f>
        <v>36.611111111111114</v>
      </c>
    </row>
    <row r="249" spans="1:22">
      <c r="A249" s="109"/>
      <c r="B249" s="109"/>
      <c r="C249" s="346" t="s">
        <v>0</v>
      </c>
      <c r="D249" s="346" t="s">
        <v>1</v>
      </c>
      <c r="E249" s="346" t="s">
        <v>2</v>
      </c>
      <c r="F249" s="346" t="s">
        <v>3</v>
      </c>
      <c r="G249" s="346" t="s">
        <v>4</v>
      </c>
      <c r="H249" s="346" t="s">
        <v>5</v>
      </c>
      <c r="I249" s="346" t="s">
        <v>6</v>
      </c>
      <c r="J249" s="346" t="s">
        <v>7</v>
      </c>
      <c r="K249" s="346" t="s">
        <v>8</v>
      </c>
      <c r="L249" s="346" t="s">
        <v>9</v>
      </c>
      <c r="M249" s="346" t="s">
        <v>10</v>
      </c>
      <c r="N249" s="346" t="s">
        <v>11</v>
      </c>
      <c r="O249" s="346" t="s">
        <v>12</v>
      </c>
      <c r="P249" s="346" t="s">
        <v>13</v>
      </c>
      <c r="Q249" s="346" t="s">
        <v>14</v>
      </c>
      <c r="R249" s="346" t="s">
        <v>15</v>
      </c>
      <c r="S249" s="346" t="s">
        <v>16</v>
      </c>
      <c r="T249" s="346" t="s">
        <v>217</v>
      </c>
      <c r="U249" s="346" t="s">
        <v>37</v>
      </c>
      <c r="V249" s="348" t="s">
        <v>38</v>
      </c>
    </row>
    <row r="250" spans="1:22">
      <c r="A250" s="211"/>
      <c r="B250" s="212" t="s">
        <v>147</v>
      </c>
      <c r="C250" s="395"/>
      <c r="D250" s="395"/>
      <c r="E250" s="395"/>
      <c r="F250" s="395"/>
      <c r="G250" s="395"/>
      <c r="H250" s="395"/>
      <c r="I250" s="395"/>
      <c r="J250" s="395"/>
      <c r="K250" s="395"/>
      <c r="L250" s="395"/>
      <c r="M250" s="395"/>
      <c r="N250" s="395"/>
      <c r="O250" s="395"/>
      <c r="P250" s="395"/>
      <c r="Q250" s="395"/>
      <c r="R250" s="395"/>
      <c r="S250" s="395"/>
      <c r="T250" s="395"/>
      <c r="U250" s="395"/>
      <c r="V250" s="396"/>
    </row>
    <row r="251" spans="1:22">
      <c r="A251" s="340" t="s">
        <v>39</v>
      </c>
      <c r="B251" s="340" t="s">
        <v>417</v>
      </c>
      <c r="C251" s="346">
        <v>6</v>
      </c>
      <c r="D251" s="346">
        <v>6</v>
      </c>
      <c r="E251" s="346">
        <v>6</v>
      </c>
      <c r="F251" s="346">
        <v>0</v>
      </c>
      <c r="G251" s="346">
        <v>9</v>
      </c>
      <c r="H251" s="346">
        <v>0</v>
      </c>
      <c r="I251" s="346">
        <v>3</v>
      </c>
      <c r="J251" s="346">
        <v>0</v>
      </c>
      <c r="K251" s="346">
        <v>6</v>
      </c>
      <c r="L251" s="346">
        <v>6</v>
      </c>
      <c r="M251" s="346">
        <v>6</v>
      </c>
      <c r="N251" s="346">
        <v>9</v>
      </c>
      <c r="O251" s="346">
        <v>6</v>
      </c>
      <c r="P251" s="346">
        <v>0</v>
      </c>
      <c r="Q251" s="346">
        <v>9</v>
      </c>
      <c r="R251" s="346">
        <v>3</v>
      </c>
      <c r="S251" s="346">
        <v>0</v>
      </c>
      <c r="T251" s="346">
        <v>0</v>
      </c>
      <c r="U251" s="346">
        <f t="shared" ref="U251:U266" si="39">SUM(C251:T251)</f>
        <v>75</v>
      </c>
      <c r="V251" s="348">
        <f t="shared" ref="V251:V266" si="40">U251/18</f>
        <v>4.166666666666667</v>
      </c>
    </row>
    <row r="252" spans="1:22">
      <c r="A252" s="340" t="s">
        <v>40</v>
      </c>
      <c r="B252" s="340" t="s">
        <v>418</v>
      </c>
      <c r="C252" s="346">
        <v>7</v>
      </c>
      <c r="D252" s="346">
        <v>3</v>
      </c>
      <c r="E252" s="346">
        <v>3</v>
      </c>
      <c r="F252" s="346">
        <v>0</v>
      </c>
      <c r="G252" s="346">
        <v>0</v>
      </c>
      <c r="H252" s="346">
        <v>0</v>
      </c>
      <c r="I252" s="346">
        <v>0</v>
      </c>
      <c r="J252" s="346">
        <v>0</v>
      </c>
      <c r="K252" s="346">
        <v>0</v>
      </c>
      <c r="L252" s="346">
        <v>0</v>
      </c>
      <c r="M252" s="346">
        <v>0</v>
      </c>
      <c r="N252" s="346">
        <v>0</v>
      </c>
      <c r="O252" s="346">
        <v>0</v>
      </c>
      <c r="P252" s="346">
        <v>0</v>
      </c>
      <c r="Q252" s="346">
        <v>0</v>
      </c>
      <c r="R252" s="346">
        <v>0</v>
      </c>
      <c r="S252" s="346">
        <v>0</v>
      </c>
      <c r="T252" s="346">
        <v>0</v>
      </c>
      <c r="U252" s="346">
        <f t="shared" si="39"/>
        <v>13</v>
      </c>
      <c r="V252" s="348">
        <f t="shared" si="40"/>
        <v>0.72222222222222221</v>
      </c>
    </row>
    <row r="253" spans="1:22">
      <c r="A253" s="340" t="s">
        <v>41</v>
      </c>
      <c r="B253" s="340" t="s">
        <v>419</v>
      </c>
      <c r="C253" s="346">
        <v>0</v>
      </c>
      <c r="D253" s="346">
        <v>0</v>
      </c>
      <c r="E253" s="346">
        <v>0</v>
      </c>
      <c r="F253" s="346">
        <v>0</v>
      </c>
      <c r="G253" s="346">
        <v>0</v>
      </c>
      <c r="H253" s="346">
        <v>0</v>
      </c>
      <c r="I253" s="346">
        <v>0</v>
      </c>
      <c r="J253" s="346">
        <v>0</v>
      </c>
      <c r="K253" s="346">
        <v>0</v>
      </c>
      <c r="L253" s="346">
        <v>0</v>
      </c>
      <c r="M253" s="346">
        <v>0</v>
      </c>
      <c r="N253" s="346">
        <v>0</v>
      </c>
      <c r="O253" s="346">
        <v>0</v>
      </c>
      <c r="P253" s="346">
        <v>3</v>
      </c>
      <c r="Q253" s="346">
        <v>3</v>
      </c>
      <c r="R253" s="346">
        <v>6</v>
      </c>
      <c r="S253" s="346">
        <v>9</v>
      </c>
      <c r="T253" s="346">
        <v>6</v>
      </c>
      <c r="U253" s="346">
        <f t="shared" si="39"/>
        <v>27</v>
      </c>
      <c r="V253" s="348">
        <f t="shared" si="40"/>
        <v>1.5</v>
      </c>
    </row>
    <row r="254" spans="1:22">
      <c r="A254" s="340" t="s">
        <v>42</v>
      </c>
      <c r="B254" s="340" t="s">
        <v>420</v>
      </c>
      <c r="C254" s="346">
        <v>0</v>
      </c>
      <c r="D254" s="346">
        <v>0</v>
      </c>
      <c r="E254" s="346">
        <v>6</v>
      </c>
      <c r="F254" s="346">
        <v>0</v>
      </c>
      <c r="G254" s="346">
        <v>12</v>
      </c>
      <c r="H254" s="346">
        <v>12</v>
      </c>
      <c r="I254" s="346">
        <v>0</v>
      </c>
      <c r="J254" s="346">
        <v>6</v>
      </c>
      <c r="K254" s="346">
        <v>3</v>
      </c>
      <c r="L254" s="346">
        <v>12</v>
      </c>
      <c r="M254" s="346">
        <v>0</v>
      </c>
      <c r="N254" s="346">
        <v>0</v>
      </c>
      <c r="O254" s="346">
        <v>6</v>
      </c>
      <c r="P254" s="346">
        <v>6</v>
      </c>
      <c r="Q254" s="346">
        <v>6</v>
      </c>
      <c r="R254" s="346">
        <v>0</v>
      </c>
      <c r="S254" s="346">
        <v>0</v>
      </c>
      <c r="T254" s="346">
        <v>0</v>
      </c>
      <c r="U254" s="346">
        <f t="shared" si="39"/>
        <v>69</v>
      </c>
      <c r="V254" s="348">
        <f t="shared" si="40"/>
        <v>3.8333333333333335</v>
      </c>
    </row>
    <row r="255" spans="1:22">
      <c r="A255" s="340" t="s">
        <v>43</v>
      </c>
      <c r="B255" s="340" t="s">
        <v>421</v>
      </c>
      <c r="C255" s="346">
        <v>0</v>
      </c>
      <c r="D255" s="346">
        <v>0</v>
      </c>
      <c r="E255" s="346">
        <v>0</v>
      </c>
      <c r="F255" s="346">
        <v>0</v>
      </c>
      <c r="G255" s="346">
        <v>6</v>
      </c>
      <c r="H255" s="346">
        <v>0</v>
      </c>
      <c r="I255" s="346">
        <v>6</v>
      </c>
      <c r="J255" s="346">
        <v>0</v>
      </c>
      <c r="K255" s="346">
        <v>0</v>
      </c>
      <c r="L255" s="346">
        <v>0</v>
      </c>
      <c r="M255" s="346">
        <v>6</v>
      </c>
      <c r="N255" s="346">
        <v>0</v>
      </c>
      <c r="O255" s="346">
        <v>6</v>
      </c>
      <c r="P255" s="346">
        <v>0</v>
      </c>
      <c r="Q255" s="346">
        <v>9</v>
      </c>
      <c r="R255" s="346">
        <v>0</v>
      </c>
      <c r="S255" s="346">
        <v>0</v>
      </c>
      <c r="T255" s="346">
        <v>0</v>
      </c>
      <c r="U255" s="346">
        <f t="shared" si="39"/>
        <v>33</v>
      </c>
      <c r="V255" s="348">
        <f t="shared" si="40"/>
        <v>1.8333333333333333</v>
      </c>
    </row>
    <row r="256" spans="1:22">
      <c r="A256" s="340" t="s">
        <v>44</v>
      </c>
      <c r="B256" s="418" t="s">
        <v>1039</v>
      </c>
      <c r="C256" s="346">
        <v>0</v>
      </c>
      <c r="D256" s="346">
        <v>0</v>
      </c>
      <c r="E256" s="346">
        <v>0</v>
      </c>
      <c r="F256" s="346">
        <v>0</v>
      </c>
      <c r="G256" s="346">
        <v>0</v>
      </c>
      <c r="H256" s="346">
        <v>0</v>
      </c>
      <c r="I256" s="346">
        <v>0</v>
      </c>
      <c r="J256" s="346">
        <v>0</v>
      </c>
      <c r="K256" s="346">
        <v>0</v>
      </c>
      <c r="L256" s="346">
        <v>0</v>
      </c>
      <c r="M256" s="346">
        <v>0</v>
      </c>
      <c r="N256" s="346">
        <v>0</v>
      </c>
      <c r="O256" s="346">
        <v>3</v>
      </c>
      <c r="P256" s="346">
        <v>0</v>
      </c>
      <c r="Q256" s="346">
        <v>0</v>
      </c>
      <c r="R256" s="346">
        <v>3</v>
      </c>
      <c r="S256" s="346">
        <v>0</v>
      </c>
      <c r="T256" s="346">
        <v>0</v>
      </c>
      <c r="U256" s="346">
        <f t="shared" si="39"/>
        <v>6</v>
      </c>
      <c r="V256" s="348">
        <f t="shared" si="40"/>
        <v>0.33333333333333331</v>
      </c>
    </row>
    <row r="257" spans="1:22">
      <c r="A257" s="340" t="s">
        <v>45</v>
      </c>
      <c r="B257" s="418" t="s">
        <v>908</v>
      </c>
      <c r="C257" s="346">
        <v>0</v>
      </c>
      <c r="D257" s="346">
        <v>3</v>
      </c>
      <c r="E257" s="346">
        <v>0</v>
      </c>
      <c r="F257" s="346">
        <v>6</v>
      </c>
      <c r="G257" s="346">
        <v>6</v>
      </c>
      <c r="H257" s="346">
        <v>6</v>
      </c>
      <c r="I257" s="346">
        <v>12</v>
      </c>
      <c r="J257" s="346">
        <v>20</v>
      </c>
      <c r="K257" s="346">
        <v>0</v>
      </c>
      <c r="L257" s="346">
        <v>6</v>
      </c>
      <c r="M257" s="346">
        <v>0</v>
      </c>
      <c r="N257" s="346">
        <v>0</v>
      </c>
      <c r="O257" s="346">
        <v>0</v>
      </c>
      <c r="P257" s="346">
        <v>0</v>
      </c>
      <c r="Q257" s="346">
        <v>0</v>
      </c>
      <c r="R257" s="346">
        <v>6</v>
      </c>
      <c r="S257" s="346">
        <v>0</v>
      </c>
      <c r="T257" s="346">
        <v>0</v>
      </c>
      <c r="U257" s="346">
        <f t="shared" si="39"/>
        <v>65</v>
      </c>
      <c r="V257" s="348">
        <f t="shared" si="40"/>
        <v>3.6111111111111112</v>
      </c>
    </row>
    <row r="258" spans="1:22">
      <c r="A258" s="340" t="s">
        <v>46</v>
      </c>
      <c r="B258" s="340" t="s">
        <v>423</v>
      </c>
      <c r="C258" s="346">
        <v>0</v>
      </c>
      <c r="D258" s="346">
        <v>3</v>
      </c>
      <c r="E258" s="346">
        <v>0</v>
      </c>
      <c r="F258" s="346">
        <v>0</v>
      </c>
      <c r="G258" s="346">
        <v>0</v>
      </c>
      <c r="H258" s="346">
        <v>0</v>
      </c>
      <c r="I258" s="346">
        <v>3</v>
      </c>
      <c r="J258" s="346">
        <v>6</v>
      </c>
      <c r="K258" s="346">
        <v>0</v>
      </c>
      <c r="L258" s="346">
        <v>0</v>
      </c>
      <c r="M258" s="346">
        <v>0</v>
      </c>
      <c r="N258" s="346">
        <v>3</v>
      </c>
      <c r="O258" s="346">
        <v>0</v>
      </c>
      <c r="P258" s="346">
        <v>0</v>
      </c>
      <c r="Q258" s="346">
        <v>3</v>
      </c>
      <c r="R258" s="346">
        <v>3</v>
      </c>
      <c r="S258" s="346">
        <v>3</v>
      </c>
      <c r="T258" s="346">
        <v>0</v>
      </c>
      <c r="U258" s="346">
        <f t="shared" si="39"/>
        <v>24</v>
      </c>
      <c r="V258" s="348">
        <f t="shared" si="40"/>
        <v>1.3333333333333333</v>
      </c>
    </row>
    <row r="259" spans="1:22">
      <c r="A259" s="340" t="s">
        <v>47</v>
      </c>
      <c r="B259" s="340" t="s">
        <v>424</v>
      </c>
      <c r="C259" s="346">
        <v>0</v>
      </c>
      <c r="D259" s="346">
        <v>3</v>
      </c>
      <c r="E259" s="346">
        <v>0</v>
      </c>
      <c r="F259" s="346">
        <v>0</v>
      </c>
      <c r="G259" s="346">
        <v>0</v>
      </c>
      <c r="H259" s="346">
        <v>0</v>
      </c>
      <c r="I259" s="346">
        <v>0</v>
      </c>
      <c r="J259" s="346">
        <v>0</v>
      </c>
      <c r="K259" s="346">
        <v>0</v>
      </c>
      <c r="L259" s="346">
        <v>0</v>
      </c>
      <c r="M259" s="346">
        <v>0</v>
      </c>
      <c r="N259" s="346">
        <v>0</v>
      </c>
      <c r="O259" s="346">
        <v>0</v>
      </c>
      <c r="P259" s="346">
        <v>0</v>
      </c>
      <c r="Q259" s="346">
        <v>3</v>
      </c>
      <c r="R259" s="346">
        <v>0</v>
      </c>
      <c r="S259" s="346">
        <v>3</v>
      </c>
      <c r="T259" s="346">
        <v>0</v>
      </c>
      <c r="U259" s="346">
        <f t="shared" si="39"/>
        <v>9</v>
      </c>
      <c r="V259" s="348">
        <f t="shared" si="40"/>
        <v>0.5</v>
      </c>
    </row>
    <row r="260" spans="1:22">
      <c r="A260" s="340" t="s">
        <v>48</v>
      </c>
      <c r="B260" s="340" t="s">
        <v>425</v>
      </c>
      <c r="C260" s="346">
        <v>0</v>
      </c>
      <c r="D260" s="346">
        <v>6</v>
      </c>
      <c r="E260" s="346">
        <v>3</v>
      </c>
      <c r="F260" s="346">
        <v>0</v>
      </c>
      <c r="G260" s="346">
        <v>0</v>
      </c>
      <c r="H260" s="346">
        <v>3</v>
      </c>
      <c r="I260" s="346">
        <v>0</v>
      </c>
      <c r="J260" s="346">
        <v>0</v>
      </c>
      <c r="K260" s="346">
        <v>3</v>
      </c>
      <c r="L260" s="346">
        <v>6</v>
      </c>
      <c r="M260" s="346">
        <v>0</v>
      </c>
      <c r="N260" s="346">
        <v>0</v>
      </c>
      <c r="O260" s="346">
        <v>0</v>
      </c>
      <c r="P260" s="346">
        <v>0</v>
      </c>
      <c r="Q260" s="346">
        <v>0</v>
      </c>
      <c r="R260" s="346">
        <v>0</v>
      </c>
      <c r="S260" s="346">
        <v>0</v>
      </c>
      <c r="T260" s="346">
        <v>3</v>
      </c>
      <c r="U260" s="346">
        <f t="shared" si="39"/>
        <v>24</v>
      </c>
      <c r="V260" s="348">
        <f t="shared" si="40"/>
        <v>1.3333333333333333</v>
      </c>
    </row>
    <row r="261" spans="1:22">
      <c r="A261" s="340" t="s">
        <v>49</v>
      </c>
      <c r="B261" s="340" t="s">
        <v>426</v>
      </c>
      <c r="C261" s="346">
        <v>0</v>
      </c>
      <c r="D261" s="346">
        <v>0</v>
      </c>
      <c r="E261" s="346">
        <v>0</v>
      </c>
      <c r="F261" s="346">
        <v>0</v>
      </c>
      <c r="G261" s="346">
        <v>0</v>
      </c>
      <c r="H261" s="346">
        <v>6</v>
      </c>
      <c r="I261" s="346">
        <v>0</v>
      </c>
      <c r="J261" s="346">
        <v>3</v>
      </c>
      <c r="K261" s="346">
        <v>0</v>
      </c>
      <c r="L261" s="346">
        <v>0</v>
      </c>
      <c r="M261" s="346">
        <v>0</v>
      </c>
      <c r="N261" s="346">
        <v>0</v>
      </c>
      <c r="O261" s="346">
        <v>0</v>
      </c>
      <c r="P261" s="346">
        <v>0</v>
      </c>
      <c r="Q261" s="346">
        <v>0</v>
      </c>
      <c r="R261" s="346">
        <v>0</v>
      </c>
      <c r="S261" s="346">
        <v>3</v>
      </c>
      <c r="T261" s="346">
        <v>0</v>
      </c>
      <c r="U261" s="346">
        <f t="shared" si="39"/>
        <v>12</v>
      </c>
      <c r="V261" s="348">
        <f t="shared" si="40"/>
        <v>0.66666666666666663</v>
      </c>
    </row>
    <row r="262" spans="1:22">
      <c r="A262" s="340" t="s">
        <v>50</v>
      </c>
      <c r="B262" s="418" t="s">
        <v>1043</v>
      </c>
      <c r="C262" s="346">
        <v>0</v>
      </c>
      <c r="D262" s="346">
        <v>3</v>
      </c>
      <c r="E262" s="346">
        <v>0</v>
      </c>
      <c r="F262" s="346">
        <v>0</v>
      </c>
      <c r="G262" s="346">
        <v>0</v>
      </c>
      <c r="H262" s="346">
        <v>3</v>
      </c>
      <c r="I262" s="346">
        <v>0</v>
      </c>
      <c r="J262" s="346">
        <v>0</v>
      </c>
      <c r="K262" s="346">
        <v>0</v>
      </c>
      <c r="L262" s="346">
        <v>0</v>
      </c>
      <c r="M262" s="346">
        <v>0</v>
      </c>
      <c r="N262" s="346">
        <v>0</v>
      </c>
      <c r="O262" s="346">
        <v>0</v>
      </c>
      <c r="P262" s="346">
        <v>0</v>
      </c>
      <c r="Q262" s="346">
        <v>3</v>
      </c>
      <c r="R262" s="346">
        <v>0</v>
      </c>
      <c r="S262" s="346">
        <v>3</v>
      </c>
      <c r="T262" s="346">
        <v>0</v>
      </c>
      <c r="U262" s="346">
        <f t="shared" si="39"/>
        <v>12</v>
      </c>
      <c r="V262" s="348">
        <f t="shared" si="40"/>
        <v>0.66666666666666663</v>
      </c>
    </row>
    <row r="263" spans="1:22">
      <c r="A263" s="340" t="s">
        <v>51</v>
      </c>
      <c r="B263" s="340" t="s">
        <v>428</v>
      </c>
      <c r="C263" s="346">
        <v>6</v>
      </c>
      <c r="D263" s="346">
        <v>11</v>
      </c>
      <c r="E263" s="346">
        <v>10</v>
      </c>
      <c r="F263" s="346">
        <v>11</v>
      </c>
      <c r="G263" s="346">
        <v>16</v>
      </c>
      <c r="H263" s="346">
        <v>8</v>
      </c>
      <c r="I263" s="346">
        <v>14</v>
      </c>
      <c r="J263" s="346">
        <v>9</v>
      </c>
      <c r="K263" s="346">
        <v>9</v>
      </c>
      <c r="L263" s="346">
        <v>0</v>
      </c>
      <c r="M263" s="346">
        <v>7</v>
      </c>
      <c r="N263" s="346">
        <v>16</v>
      </c>
      <c r="O263" s="346">
        <v>4</v>
      </c>
      <c r="P263" s="346">
        <v>10</v>
      </c>
      <c r="Q263" s="346">
        <v>6</v>
      </c>
      <c r="R263" s="346">
        <v>9</v>
      </c>
      <c r="S263" s="346">
        <v>10</v>
      </c>
      <c r="T263" s="346">
        <v>13</v>
      </c>
      <c r="U263" s="346">
        <f t="shared" si="39"/>
        <v>169</v>
      </c>
      <c r="V263" s="348">
        <f t="shared" si="40"/>
        <v>9.3888888888888893</v>
      </c>
    </row>
    <row r="264" spans="1:22">
      <c r="A264" s="340" t="s">
        <v>52</v>
      </c>
      <c r="B264" s="340" t="s">
        <v>429</v>
      </c>
      <c r="C264" s="346">
        <v>2</v>
      </c>
      <c r="D264" s="346">
        <v>1</v>
      </c>
      <c r="E264" s="346">
        <v>0</v>
      </c>
      <c r="F264" s="346">
        <v>4</v>
      </c>
      <c r="G264" s="346">
        <v>8</v>
      </c>
      <c r="H264" s="346">
        <v>6</v>
      </c>
      <c r="I264" s="346">
        <v>11</v>
      </c>
      <c r="J264" s="346">
        <v>5</v>
      </c>
      <c r="K264" s="346">
        <v>5</v>
      </c>
      <c r="L264" s="346">
        <v>20</v>
      </c>
      <c r="M264" s="346">
        <v>11</v>
      </c>
      <c r="N264" s="346">
        <v>7</v>
      </c>
      <c r="O264" s="346">
        <v>7</v>
      </c>
      <c r="P264" s="346">
        <v>0</v>
      </c>
      <c r="Q264" s="346">
        <v>9</v>
      </c>
      <c r="R264" s="346">
        <v>2</v>
      </c>
      <c r="S264" s="346">
        <v>4</v>
      </c>
      <c r="T264" s="346">
        <v>8</v>
      </c>
      <c r="U264" s="346">
        <f t="shared" si="39"/>
        <v>110</v>
      </c>
      <c r="V264" s="348">
        <f t="shared" si="40"/>
        <v>6.1111111111111107</v>
      </c>
    </row>
    <row r="265" spans="1:22">
      <c r="A265" s="341" t="s">
        <v>149</v>
      </c>
      <c r="B265" s="341" t="s">
        <v>703</v>
      </c>
      <c r="C265" s="346">
        <v>0</v>
      </c>
      <c r="D265" s="346">
        <v>12</v>
      </c>
      <c r="E265" s="346">
        <v>0</v>
      </c>
      <c r="F265" s="346">
        <v>0</v>
      </c>
      <c r="G265" s="346">
        <v>0</v>
      </c>
      <c r="H265" s="346">
        <v>0</v>
      </c>
      <c r="I265" s="346">
        <v>0</v>
      </c>
      <c r="J265" s="346">
        <v>0</v>
      </c>
      <c r="K265" s="346">
        <v>0</v>
      </c>
      <c r="L265" s="346">
        <v>0</v>
      </c>
      <c r="M265" s="346">
        <v>0</v>
      </c>
      <c r="N265" s="346">
        <v>0</v>
      </c>
      <c r="O265" s="346">
        <v>0</v>
      </c>
      <c r="P265" s="346">
        <v>0</v>
      </c>
      <c r="Q265" s="346">
        <v>0</v>
      </c>
      <c r="R265" s="346">
        <v>0</v>
      </c>
      <c r="S265" s="346">
        <v>0</v>
      </c>
      <c r="T265" s="346">
        <v>0</v>
      </c>
      <c r="U265" s="346">
        <f t="shared" si="39"/>
        <v>12</v>
      </c>
      <c r="V265" s="348">
        <f t="shared" si="40"/>
        <v>0.66666666666666663</v>
      </c>
    </row>
    <row r="266" spans="1:22">
      <c r="A266" s="341" t="s">
        <v>150</v>
      </c>
      <c r="B266" s="341" t="s">
        <v>704</v>
      </c>
      <c r="C266" s="346">
        <v>0</v>
      </c>
      <c r="D266" s="346">
        <v>0</v>
      </c>
      <c r="E266" s="346">
        <v>0</v>
      </c>
      <c r="F266" s="346">
        <v>0</v>
      </c>
      <c r="G266" s="346">
        <v>0</v>
      </c>
      <c r="H266" s="346">
        <v>0</v>
      </c>
      <c r="I266" s="346">
        <v>0</v>
      </c>
      <c r="J266" s="346">
        <v>0</v>
      </c>
      <c r="K266" s="346">
        <v>0</v>
      </c>
      <c r="L266" s="346">
        <v>0</v>
      </c>
      <c r="M266" s="346">
        <v>0</v>
      </c>
      <c r="N266" s="346">
        <v>0</v>
      </c>
      <c r="O266" s="346">
        <v>0</v>
      </c>
      <c r="P266" s="346">
        <v>0</v>
      </c>
      <c r="Q266" s="346">
        <v>0</v>
      </c>
      <c r="R266" s="346">
        <v>0</v>
      </c>
      <c r="S266" s="346">
        <v>0</v>
      </c>
      <c r="T266" s="346">
        <v>6</v>
      </c>
      <c r="U266" s="346">
        <f t="shared" si="39"/>
        <v>6</v>
      </c>
      <c r="V266" s="348">
        <f t="shared" si="40"/>
        <v>0.33333333333333331</v>
      </c>
    </row>
    <row r="267" spans="1:22">
      <c r="A267" s="209"/>
      <c r="B267" s="210" t="s">
        <v>28</v>
      </c>
      <c r="C267" s="397">
        <f t="shared" ref="C267:T267" si="41">SUM(C251:C266)</f>
        <v>21</v>
      </c>
      <c r="D267" s="397">
        <f t="shared" si="41"/>
        <v>51</v>
      </c>
      <c r="E267" s="397">
        <f t="shared" si="41"/>
        <v>28</v>
      </c>
      <c r="F267" s="397">
        <f t="shared" si="41"/>
        <v>21</v>
      </c>
      <c r="G267" s="397">
        <f t="shared" si="41"/>
        <v>57</v>
      </c>
      <c r="H267" s="397">
        <f t="shared" si="41"/>
        <v>44</v>
      </c>
      <c r="I267" s="397">
        <f t="shared" si="41"/>
        <v>49</v>
      </c>
      <c r="J267" s="397">
        <f t="shared" si="41"/>
        <v>49</v>
      </c>
      <c r="K267" s="397">
        <f t="shared" si="41"/>
        <v>26</v>
      </c>
      <c r="L267" s="397">
        <f t="shared" si="41"/>
        <v>50</v>
      </c>
      <c r="M267" s="397">
        <f t="shared" si="41"/>
        <v>30</v>
      </c>
      <c r="N267" s="397">
        <f t="shared" si="41"/>
        <v>35</v>
      </c>
      <c r="O267" s="397">
        <f t="shared" si="41"/>
        <v>32</v>
      </c>
      <c r="P267" s="397">
        <f t="shared" si="41"/>
        <v>19</v>
      </c>
      <c r="Q267" s="397">
        <f t="shared" si="41"/>
        <v>51</v>
      </c>
      <c r="R267" s="397">
        <f t="shared" si="41"/>
        <v>32</v>
      </c>
      <c r="S267" s="397">
        <f>SUM(S251:S266)</f>
        <v>35</v>
      </c>
      <c r="T267" s="397">
        <f t="shared" si="41"/>
        <v>36</v>
      </c>
      <c r="U267" s="397">
        <f>SUM(C267:T267)</f>
        <v>666</v>
      </c>
      <c r="V267" s="398">
        <f>SUM(AVERAGE(C267:T267))</f>
        <v>37</v>
      </c>
    </row>
    <row r="268" spans="1:22">
      <c r="A268" s="109"/>
      <c r="B268" s="109"/>
      <c r="C268" s="346" t="s">
        <v>0</v>
      </c>
      <c r="D268" s="346" t="s">
        <v>1</v>
      </c>
      <c r="E268" s="346" t="s">
        <v>2</v>
      </c>
      <c r="F268" s="346" t="s">
        <v>3</v>
      </c>
      <c r="G268" s="346" t="s">
        <v>4</v>
      </c>
      <c r="H268" s="346" t="s">
        <v>5</v>
      </c>
      <c r="I268" s="346" t="s">
        <v>6</v>
      </c>
      <c r="J268" s="346" t="s">
        <v>7</v>
      </c>
      <c r="K268" s="346" t="s">
        <v>8</v>
      </c>
      <c r="L268" s="346" t="s">
        <v>9</v>
      </c>
      <c r="M268" s="346" t="s">
        <v>10</v>
      </c>
      <c r="N268" s="346" t="s">
        <v>11</v>
      </c>
      <c r="O268" s="346" t="s">
        <v>12</v>
      </c>
      <c r="P268" s="346" t="s">
        <v>13</v>
      </c>
      <c r="Q268" s="346" t="s">
        <v>14</v>
      </c>
      <c r="R268" s="346" t="s">
        <v>15</v>
      </c>
      <c r="S268" s="346" t="s">
        <v>16</v>
      </c>
      <c r="T268" s="346" t="s">
        <v>217</v>
      </c>
      <c r="U268" s="346" t="s">
        <v>37</v>
      </c>
      <c r="V268" s="348" t="s">
        <v>38</v>
      </c>
    </row>
    <row r="269" spans="1:22">
      <c r="A269" s="144"/>
      <c r="B269" s="145" t="s">
        <v>158</v>
      </c>
      <c r="C269" s="399"/>
      <c r="D269" s="399"/>
      <c r="E269" s="399"/>
      <c r="F269" s="399"/>
      <c r="G269" s="399"/>
      <c r="H269" s="399"/>
      <c r="I269" s="399"/>
      <c r="J269" s="399"/>
      <c r="K269" s="399"/>
      <c r="L269" s="399"/>
      <c r="M269" s="399"/>
      <c r="N269" s="399"/>
      <c r="O269" s="399"/>
      <c r="P269" s="399"/>
      <c r="Q269" s="399"/>
      <c r="R269" s="399"/>
      <c r="S269" s="399"/>
      <c r="T269" s="399"/>
      <c r="U269" s="399"/>
      <c r="V269" s="400"/>
    </row>
    <row r="270" spans="1:22">
      <c r="A270" s="340" t="s">
        <v>39</v>
      </c>
      <c r="B270" s="418" t="s">
        <v>1073</v>
      </c>
      <c r="C270" s="346">
        <v>3</v>
      </c>
      <c r="D270" s="346">
        <v>3</v>
      </c>
      <c r="E270" s="346">
        <v>3</v>
      </c>
      <c r="F270" s="346">
        <v>9</v>
      </c>
      <c r="G270" s="346">
        <v>4</v>
      </c>
      <c r="H270" s="346">
        <v>3</v>
      </c>
      <c r="I270" s="346">
        <v>0</v>
      </c>
      <c r="J270" s="346">
        <v>3</v>
      </c>
      <c r="K270" s="346">
        <v>3</v>
      </c>
      <c r="L270" s="346">
        <v>6</v>
      </c>
      <c r="M270" s="346">
        <v>0</v>
      </c>
      <c r="N270" s="346">
        <v>0</v>
      </c>
      <c r="O270" s="346">
        <v>0</v>
      </c>
      <c r="P270" s="346">
        <v>0</v>
      </c>
      <c r="Q270" s="346">
        <v>0</v>
      </c>
      <c r="R270" s="346">
        <v>0</v>
      </c>
      <c r="S270" s="346">
        <v>0</v>
      </c>
      <c r="T270" s="346">
        <v>0</v>
      </c>
      <c r="U270" s="346">
        <f t="shared" ref="U270:U285" si="42">SUM(C270:T270)</f>
        <v>37</v>
      </c>
      <c r="V270" s="348">
        <f t="shared" ref="V270:V285" si="43">U270/18</f>
        <v>2.0555555555555554</v>
      </c>
    </row>
    <row r="271" spans="1:22">
      <c r="A271" s="340" t="s">
        <v>40</v>
      </c>
      <c r="B271" s="418" t="s">
        <v>1042</v>
      </c>
      <c r="C271" s="346">
        <v>0</v>
      </c>
      <c r="D271" s="346">
        <v>0</v>
      </c>
      <c r="E271" s="346">
        <v>0</v>
      </c>
      <c r="F271" s="346">
        <v>0</v>
      </c>
      <c r="G271" s="346">
        <v>0</v>
      </c>
      <c r="H271" s="346">
        <v>0</v>
      </c>
      <c r="I271" s="346">
        <v>0</v>
      </c>
      <c r="J271" s="346">
        <v>0</v>
      </c>
      <c r="K271" s="346">
        <v>0</v>
      </c>
      <c r="L271" s="346">
        <v>0</v>
      </c>
      <c r="M271" s="346">
        <v>0</v>
      </c>
      <c r="N271" s="346">
        <v>0</v>
      </c>
      <c r="O271" s="346">
        <v>0</v>
      </c>
      <c r="P271" s="346">
        <v>0</v>
      </c>
      <c r="Q271" s="346">
        <v>0</v>
      </c>
      <c r="R271" s="346">
        <v>0</v>
      </c>
      <c r="S271" s="346">
        <v>0</v>
      </c>
      <c r="T271" s="346">
        <v>0</v>
      </c>
      <c r="U271" s="346">
        <f t="shared" si="42"/>
        <v>0</v>
      </c>
      <c r="V271" s="348">
        <f t="shared" si="43"/>
        <v>0</v>
      </c>
    </row>
    <row r="272" spans="1:22">
      <c r="A272" s="340" t="s">
        <v>41</v>
      </c>
      <c r="B272" s="340" t="s">
        <v>475</v>
      </c>
      <c r="C272" s="346">
        <v>6</v>
      </c>
      <c r="D272" s="346">
        <v>0</v>
      </c>
      <c r="E272" s="346">
        <v>6</v>
      </c>
      <c r="F272" s="346">
        <v>12</v>
      </c>
      <c r="G272" s="346">
        <v>12</v>
      </c>
      <c r="H272" s="346">
        <v>0</v>
      </c>
      <c r="I272" s="346">
        <v>6</v>
      </c>
      <c r="J272" s="346">
        <v>6</v>
      </c>
      <c r="K272" s="346">
        <v>6</v>
      </c>
      <c r="L272" s="346">
        <v>6</v>
      </c>
      <c r="M272" s="346">
        <v>0</v>
      </c>
      <c r="N272" s="346">
        <v>6</v>
      </c>
      <c r="O272" s="346">
        <v>9</v>
      </c>
      <c r="P272" s="346">
        <v>9</v>
      </c>
      <c r="Q272" s="346">
        <v>3</v>
      </c>
      <c r="R272" s="346">
        <v>3</v>
      </c>
      <c r="S272" s="346">
        <v>6</v>
      </c>
      <c r="T272" s="346">
        <v>3</v>
      </c>
      <c r="U272" s="346">
        <f t="shared" si="42"/>
        <v>99</v>
      </c>
      <c r="V272" s="348">
        <f t="shared" si="43"/>
        <v>5.5</v>
      </c>
    </row>
    <row r="273" spans="1:22">
      <c r="A273" s="340" t="s">
        <v>42</v>
      </c>
      <c r="B273" s="340" t="s">
        <v>476</v>
      </c>
      <c r="C273" s="346">
        <v>0</v>
      </c>
      <c r="D273" s="346">
        <v>0</v>
      </c>
      <c r="E273" s="346">
        <v>0</v>
      </c>
      <c r="F273" s="346">
        <v>3</v>
      </c>
      <c r="G273" s="346">
        <v>9</v>
      </c>
      <c r="H273" s="346">
        <v>3</v>
      </c>
      <c r="I273" s="346">
        <v>0</v>
      </c>
      <c r="J273" s="346">
        <v>6</v>
      </c>
      <c r="K273" s="346">
        <v>0</v>
      </c>
      <c r="L273" s="346">
        <v>6</v>
      </c>
      <c r="M273" s="346">
        <v>0</v>
      </c>
      <c r="N273" s="346">
        <v>0</v>
      </c>
      <c r="O273" s="346">
        <v>0</v>
      </c>
      <c r="P273" s="346">
        <v>0</v>
      </c>
      <c r="Q273" s="346">
        <v>0</v>
      </c>
      <c r="R273" s="346">
        <v>0</v>
      </c>
      <c r="S273" s="346">
        <v>0</v>
      </c>
      <c r="T273" s="346">
        <v>0</v>
      </c>
      <c r="U273" s="346">
        <f t="shared" si="42"/>
        <v>27</v>
      </c>
      <c r="V273" s="348">
        <f t="shared" si="43"/>
        <v>1.5</v>
      </c>
    </row>
    <row r="274" spans="1:22">
      <c r="A274" s="340" t="s">
        <v>43</v>
      </c>
      <c r="B274" s="340" t="s">
        <v>477</v>
      </c>
      <c r="C274" s="346">
        <v>0</v>
      </c>
      <c r="D274" s="346">
        <v>6</v>
      </c>
      <c r="E274" s="346">
        <v>0</v>
      </c>
      <c r="F274" s="346">
        <v>0</v>
      </c>
      <c r="G274" s="346">
        <v>0</v>
      </c>
      <c r="H274" s="346">
        <v>12</v>
      </c>
      <c r="I274" s="346">
        <v>0</v>
      </c>
      <c r="J274" s="346">
        <v>24</v>
      </c>
      <c r="K274" s="346">
        <v>0</v>
      </c>
      <c r="L274" s="346">
        <v>6</v>
      </c>
      <c r="M274" s="346">
        <v>9</v>
      </c>
      <c r="N274" s="346">
        <v>0</v>
      </c>
      <c r="O274" s="346">
        <v>12</v>
      </c>
      <c r="P274" s="346">
        <v>9</v>
      </c>
      <c r="Q274" s="346">
        <v>0</v>
      </c>
      <c r="R274" s="346">
        <v>0</v>
      </c>
      <c r="S274" s="346">
        <v>0</v>
      </c>
      <c r="T274" s="346">
        <v>0</v>
      </c>
      <c r="U274" s="346">
        <f t="shared" si="42"/>
        <v>78</v>
      </c>
      <c r="V274" s="348">
        <f t="shared" si="43"/>
        <v>4.333333333333333</v>
      </c>
    </row>
    <row r="275" spans="1:22">
      <c r="A275" s="340" t="s">
        <v>44</v>
      </c>
      <c r="B275" s="340" t="s">
        <v>478</v>
      </c>
      <c r="C275" s="346">
        <v>0</v>
      </c>
      <c r="D275" s="346">
        <v>0</v>
      </c>
      <c r="E275" s="346">
        <v>6</v>
      </c>
      <c r="F275" s="346">
        <v>0</v>
      </c>
      <c r="G275" s="346">
        <v>0</v>
      </c>
      <c r="H275" s="346">
        <v>12</v>
      </c>
      <c r="I275" s="346">
        <v>6</v>
      </c>
      <c r="J275" s="346">
        <v>0</v>
      </c>
      <c r="K275" s="346">
        <v>3</v>
      </c>
      <c r="L275" s="346">
        <v>0</v>
      </c>
      <c r="M275" s="346">
        <v>0</v>
      </c>
      <c r="N275" s="346">
        <v>0</v>
      </c>
      <c r="O275" s="346">
        <v>0</v>
      </c>
      <c r="P275" s="346">
        <v>0</v>
      </c>
      <c r="Q275" s="346">
        <v>6</v>
      </c>
      <c r="R275" s="346">
        <v>0</v>
      </c>
      <c r="S275" s="346">
        <v>0</v>
      </c>
      <c r="T275" s="346">
        <v>0</v>
      </c>
      <c r="U275" s="346">
        <f t="shared" si="42"/>
        <v>33</v>
      </c>
      <c r="V275" s="348">
        <f t="shared" si="43"/>
        <v>1.8333333333333333</v>
      </c>
    </row>
    <row r="276" spans="1:22">
      <c r="A276" s="340" t="s">
        <v>45</v>
      </c>
      <c r="B276" s="340" t="s">
        <v>479</v>
      </c>
      <c r="C276" s="346">
        <v>6</v>
      </c>
      <c r="D276" s="346">
        <v>0</v>
      </c>
      <c r="E276" s="346">
        <v>12</v>
      </c>
      <c r="F276" s="346">
        <v>0</v>
      </c>
      <c r="G276" s="346">
        <v>0</v>
      </c>
      <c r="H276" s="346">
        <v>0</v>
      </c>
      <c r="I276" s="346">
        <v>3</v>
      </c>
      <c r="J276" s="346">
        <v>6</v>
      </c>
      <c r="K276" s="346">
        <v>0</v>
      </c>
      <c r="L276" s="346">
        <v>0</v>
      </c>
      <c r="M276" s="346">
        <v>0</v>
      </c>
      <c r="N276" s="346">
        <v>0</v>
      </c>
      <c r="O276" s="346">
        <v>0</v>
      </c>
      <c r="P276" s="346">
        <v>0</v>
      </c>
      <c r="Q276" s="346">
        <v>0</v>
      </c>
      <c r="R276" s="346">
        <v>0</v>
      </c>
      <c r="S276" s="346">
        <v>0</v>
      </c>
      <c r="T276" s="346">
        <v>0</v>
      </c>
      <c r="U276" s="346">
        <f t="shared" si="42"/>
        <v>27</v>
      </c>
      <c r="V276" s="348">
        <f t="shared" si="43"/>
        <v>1.5</v>
      </c>
    </row>
    <row r="277" spans="1:22">
      <c r="A277" s="340" t="s">
        <v>46</v>
      </c>
      <c r="B277" s="340" t="s">
        <v>480</v>
      </c>
      <c r="C277" s="346">
        <v>0</v>
      </c>
      <c r="D277" s="346">
        <v>3</v>
      </c>
      <c r="E277" s="346">
        <v>6</v>
      </c>
      <c r="F277" s="346">
        <v>0</v>
      </c>
      <c r="G277" s="346">
        <v>3</v>
      </c>
      <c r="H277" s="346">
        <v>3</v>
      </c>
      <c r="I277" s="346">
        <v>0</v>
      </c>
      <c r="J277" s="346">
        <v>0</v>
      </c>
      <c r="K277" s="346">
        <v>0</v>
      </c>
      <c r="L277" s="346">
        <v>0</v>
      </c>
      <c r="M277" s="346">
        <v>0</v>
      </c>
      <c r="N277" s="346">
        <v>1</v>
      </c>
      <c r="O277" s="346">
        <v>0</v>
      </c>
      <c r="P277" s="346">
        <v>0</v>
      </c>
      <c r="Q277" s="346">
        <v>0</v>
      </c>
      <c r="R277" s="346">
        <v>0</v>
      </c>
      <c r="S277" s="346">
        <v>0</v>
      </c>
      <c r="T277" s="346">
        <v>0</v>
      </c>
      <c r="U277" s="346">
        <f t="shared" si="42"/>
        <v>16</v>
      </c>
      <c r="V277" s="348">
        <f t="shared" si="43"/>
        <v>0.88888888888888884</v>
      </c>
    </row>
    <row r="278" spans="1:22">
      <c r="A278" s="340" t="s">
        <v>47</v>
      </c>
      <c r="B278" s="340" t="s">
        <v>481</v>
      </c>
      <c r="C278" s="346">
        <v>0</v>
      </c>
      <c r="D278" s="346">
        <v>1</v>
      </c>
      <c r="E278" s="346">
        <v>0</v>
      </c>
      <c r="F278" s="346">
        <v>0</v>
      </c>
      <c r="G278" s="346">
        <v>0</v>
      </c>
      <c r="H278" s="346">
        <v>0</v>
      </c>
      <c r="I278" s="346">
        <v>0</v>
      </c>
      <c r="J278" s="346">
        <v>0</v>
      </c>
      <c r="K278" s="346">
        <v>0</v>
      </c>
      <c r="L278" s="346">
        <v>0</v>
      </c>
      <c r="M278" s="346">
        <v>0</v>
      </c>
      <c r="N278" s="346">
        <v>0</v>
      </c>
      <c r="O278" s="346">
        <v>0</v>
      </c>
      <c r="P278" s="346">
        <v>0</v>
      </c>
      <c r="Q278" s="346">
        <v>0</v>
      </c>
      <c r="R278" s="346">
        <v>0</v>
      </c>
      <c r="S278" s="346">
        <v>0</v>
      </c>
      <c r="T278" s="346">
        <v>1</v>
      </c>
      <c r="U278" s="346">
        <f t="shared" si="42"/>
        <v>2</v>
      </c>
      <c r="V278" s="348">
        <f t="shared" si="43"/>
        <v>0.1111111111111111</v>
      </c>
    </row>
    <row r="279" spans="1:22">
      <c r="A279" s="340" t="s">
        <v>48</v>
      </c>
      <c r="B279" s="340" t="s">
        <v>513</v>
      </c>
      <c r="C279" s="346">
        <v>4</v>
      </c>
      <c r="D279" s="346">
        <v>0</v>
      </c>
      <c r="E279" s="346">
        <v>0</v>
      </c>
      <c r="F279" s="346">
        <v>3</v>
      </c>
      <c r="G279" s="346">
        <v>0</v>
      </c>
      <c r="H279" s="346">
        <v>0</v>
      </c>
      <c r="I279" s="346">
        <v>1</v>
      </c>
      <c r="J279" s="346">
        <v>3</v>
      </c>
      <c r="K279" s="346">
        <v>3</v>
      </c>
      <c r="L279" s="346">
        <v>0</v>
      </c>
      <c r="M279" s="346">
        <v>0</v>
      </c>
      <c r="N279" s="346">
        <v>0</v>
      </c>
      <c r="O279" s="346">
        <v>0</v>
      </c>
      <c r="P279" s="346">
        <v>3</v>
      </c>
      <c r="Q279" s="346">
        <v>6</v>
      </c>
      <c r="R279" s="346">
        <v>0</v>
      </c>
      <c r="S279" s="346">
        <v>0</v>
      </c>
      <c r="T279" s="346">
        <v>3</v>
      </c>
      <c r="U279" s="346">
        <f t="shared" si="42"/>
        <v>26</v>
      </c>
      <c r="V279" s="348">
        <f t="shared" si="43"/>
        <v>1.4444444444444444</v>
      </c>
    </row>
    <row r="280" spans="1:22">
      <c r="A280" s="340" t="s">
        <v>49</v>
      </c>
      <c r="B280" s="340" t="s">
        <v>483</v>
      </c>
      <c r="C280" s="346">
        <v>0</v>
      </c>
      <c r="D280" s="346">
        <v>0</v>
      </c>
      <c r="E280" s="346">
        <v>0</v>
      </c>
      <c r="F280" s="346">
        <v>0</v>
      </c>
      <c r="G280" s="346">
        <v>0</v>
      </c>
      <c r="H280" s="346">
        <v>0</v>
      </c>
      <c r="I280" s="346">
        <v>0</v>
      </c>
      <c r="J280" s="346">
        <v>0</v>
      </c>
      <c r="K280" s="346">
        <v>0</v>
      </c>
      <c r="L280" s="346">
        <v>0</v>
      </c>
      <c r="M280" s="346">
        <v>0</v>
      </c>
      <c r="N280" s="346">
        <v>0</v>
      </c>
      <c r="O280" s="346">
        <v>0</v>
      </c>
      <c r="P280" s="346">
        <v>0</v>
      </c>
      <c r="Q280" s="346">
        <v>0</v>
      </c>
      <c r="R280" s="346">
        <v>3</v>
      </c>
      <c r="S280" s="346">
        <v>0</v>
      </c>
      <c r="T280" s="346">
        <v>3</v>
      </c>
      <c r="U280" s="346">
        <f t="shared" si="42"/>
        <v>6</v>
      </c>
      <c r="V280" s="348">
        <f t="shared" si="43"/>
        <v>0.33333333333333331</v>
      </c>
    </row>
    <row r="281" spans="1:22">
      <c r="A281" s="340" t="s">
        <v>50</v>
      </c>
      <c r="B281" s="340" t="s">
        <v>484</v>
      </c>
      <c r="C281" s="346">
        <v>0</v>
      </c>
      <c r="D281" s="346">
        <v>6</v>
      </c>
      <c r="E281" s="346">
        <v>0</v>
      </c>
      <c r="F281" s="346">
        <v>0</v>
      </c>
      <c r="G281" s="346">
        <v>6</v>
      </c>
      <c r="H281" s="346">
        <v>0</v>
      </c>
      <c r="I281" s="346">
        <v>0</v>
      </c>
      <c r="J281" s="346">
        <v>0</v>
      </c>
      <c r="K281" s="346">
        <v>0</v>
      </c>
      <c r="L281" s="346">
        <v>0</v>
      </c>
      <c r="M281" s="346">
        <v>0</v>
      </c>
      <c r="N281" s="346">
        <v>9</v>
      </c>
      <c r="O281" s="346">
        <v>0</v>
      </c>
      <c r="P281" s="346">
        <v>0</v>
      </c>
      <c r="Q281" s="346">
        <v>0</v>
      </c>
      <c r="R281" s="346">
        <v>0</v>
      </c>
      <c r="S281" s="346">
        <v>0</v>
      </c>
      <c r="T281" s="346">
        <v>0</v>
      </c>
      <c r="U281" s="346">
        <f t="shared" si="42"/>
        <v>21</v>
      </c>
      <c r="V281" s="348">
        <f t="shared" si="43"/>
        <v>1.1666666666666667</v>
      </c>
    </row>
    <row r="282" spans="1:22">
      <c r="A282" s="340" t="s">
        <v>51</v>
      </c>
      <c r="B282" s="340" t="s">
        <v>485</v>
      </c>
      <c r="C282" s="346">
        <v>9</v>
      </c>
      <c r="D282" s="346">
        <v>12</v>
      </c>
      <c r="E282" s="346">
        <v>9</v>
      </c>
      <c r="F282" s="346">
        <v>12</v>
      </c>
      <c r="G282" s="346">
        <v>5</v>
      </c>
      <c r="H282" s="346">
        <v>9</v>
      </c>
      <c r="I282" s="346">
        <v>5</v>
      </c>
      <c r="J282" s="346">
        <v>1</v>
      </c>
      <c r="K282" s="346">
        <v>6</v>
      </c>
      <c r="L282" s="346">
        <v>0</v>
      </c>
      <c r="M282" s="346">
        <v>16</v>
      </c>
      <c r="N282" s="346">
        <v>8</v>
      </c>
      <c r="O282" s="346">
        <v>9</v>
      </c>
      <c r="P282" s="346">
        <v>5</v>
      </c>
      <c r="Q282" s="346">
        <v>8</v>
      </c>
      <c r="R282" s="346">
        <v>4</v>
      </c>
      <c r="S282" s="346">
        <v>1</v>
      </c>
      <c r="T282" s="346">
        <v>9</v>
      </c>
      <c r="U282" s="346">
        <f t="shared" si="42"/>
        <v>128</v>
      </c>
      <c r="V282" s="348">
        <f t="shared" si="43"/>
        <v>7.1111111111111107</v>
      </c>
    </row>
    <row r="283" spans="1:22">
      <c r="A283" s="340" t="s">
        <v>52</v>
      </c>
      <c r="B283" s="340" t="s">
        <v>486</v>
      </c>
      <c r="C283" s="346">
        <v>17</v>
      </c>
      <c r="D283" s="346">
        <v>6</v>
      </c>
      <c r="E283" s="346">
        <v>5</v>
      </c>
      <c r="F283" s="346">
        <v>8</v>
      </c>
      <c r="G283" s="346">
        <v>4</v>
      </c>
      <c r="H283" s="346">
        <v>12</v>
      </c>
      <c r="I283" s="346">
        <v>8</v>
      </c>
      <c r="J283" s="346">
        <v>9</v>
      </c>
      <c r="K283" s="346">
        <v>0</v>
      </c>
      <c r="L283" s="346">
        <v>5</v>
      </c>
      <c r="M283" s="346">
        <v>5</v>
      </c>
      <c r="N283" s="346">
        <v>8</v>
      </c>
      <c r="O283" s="346">
        <v>9</v>
      </c>
      <c r="P283" s="346">
        <v>4</v>
      </c>
      <c r="Q283" s="346">
        <v>7</v>
      </c>
      <c r="R283" s="346">
        <v>4</v>
      </c>
      <c r="S283" s="346">
        <v>6</v>
      </c>
      <c r="T283" s="346">
        <v>2</v>
      </c>
      <c r="U283" s="346">
        <f t="shared" si="42"/>
        <v>119</v>
      </c>
      <c r="V283" s="348">
        <f t="shared" si="43"/>
        <v>6.6111111111111107</v>
      </c>
    </row>
    <row r="284" spans="1:22">
      <c r="A284" s="341" t="s">
        <v>149</v>
      </c>
      <c r="B284" s="341" t="s">
        <v>731</v>
      </c>
      <c r="C284" s="346">
        <v>6</v>
      </c>
      <c r="D284" s="346">
        <v>0</v>
      </c>
      <c r="E284" s="346">
        <v>0</v>
      </c>
      <c r="F284" s="346">
        <v>0</v>
      </c>
      <c r="G284" s="346">
        <v>0</v>
      </c>
      <c r="H284" s="346">
        <v>0</v>
      </c>
      <c r="I284" s="346">
        <v>0</v>
      </c>
      <c r="J284" s="346">
        <v>0</v>
      </c>
      <c r="K284" s="346">
        <v>6</v>
      </c>
      <c r="L284" s="346">
        <v>0</v>
      </c>
      <c r="M284" s="346">
        <v>0</v>
      </c>
      <c r="N284" s="346">
        <v>6</v>
      </c>
      <c r="O284" s="346">
        <v>0</v>
      </c>
      <c r="P284" s="346">
        <v>0</v>
      </c>
      <c r="Q284" s="346">
        <v>0</v>
      </c>
      <c r="R284" s="346">
        <v>0</v>
      </c>
      <c r="S284" s="346">
        <v>0</v>
      </c>
      <c r="T284" s="346">
        <v>2</v>
      </c>
      <c r="U284" s="346">
        <f t="shared" si="42"/>
        <v>20</v>
      </c>
      <c r="V284" s="348">
        <f t="shared" si="43"/>
        <v>1.1111111111111112</v>
      </c>
    </row>
    <row r="285" spans="1:22">
      <c r="A285" s="341" t="s">
        <v>150</v>
      </c>
      <c r="B285" s="341" t="s">
        <v>728</v>
      </c>
      <c r="C285" s="346">
        <v>0</v>
      </c>
      <c r="D285" s="346">
        <v>0</v>
      </c>
      <c r="E285" s="346">
        <v>0</v>
      </c>
      <c r="F285" s="346">
        <v>12</v>
      </c>
      <c r="G285" s="346">
        <v>0</v>
      </c>
      <c r="H285" s="346">
        <v>0</v>
      </c>
      <c r="I285" s="346">
        <v>0</v>
      </c>
      <c r="J285" s="346">
        <v>0</v>
      </c>
      <c r="K285" s="346">
        <v>0</v>
      </c>
      <c r="L285" s="346">
        <v>0</v>
      </c>
      <c r="M285" s="346">
        <v>6</v>
      </c>
      <c r="N285" s="346">
        <v>0</v>
      </c>
      <c r="O285" s="346">
        <v>0</v>
      </c>
      <c r="P285" s="346">
        <v>0</v>
      </c>
      <c r="Q285" s="346">
        <v>0</v>
      </c>
      <c r="R285" s="346">
        <v>0</v>
      </c>
      <c r="S285" s="346">
        <v>0</v>
      </c>
      <c r="T285" s="346">
        <v>6</v>
      </c>
      <c r="U285" s="346">
        <f t="shared" si="42"/>
        <v>24</v>
      </c>
      <c r="V285" s="348">
        <f t="shared" si="43"/>
        <v>1.3333333333333333</v>
      </c>
    </row>
    <row r="286" spans="1:22">
      <c r="A286" s="142"/>
      <c r="B286" s="143" t="s">
        <v>28</v>
      </c>
      <c r="C286" s="401">
        <f t="shared" ref="C286:T286" si="44">SUM(C270:C285)</f>
        <v>51</v>
      </c>
      <c r="D286" s="401">
        <f t="shared" si="44"/>
        <v>37</v>
      </c>
      <c r="E286" s="401">
        <f t="shared" si="44"/>
        <v>47</v>
      </c>
      <c r="F286" s="401">
        <f t="shared" si="44"/>
        <v>59</v>
      </c>
      <c r="G286" s="401">
        <f t="shared" si="44"/>
        <v>43</v>
      </c>
      <c r="H286" s="401">
        <f t="shared" si="44"/>
        <v>54</v>
      </c>
      <c r="I286" s="401">
        <f t="shared" si="44"/>
        <v>29</v>
      </c>
      <c r="J286" s="401">
        <f t="shared" si="44"/>
        <v>58</v>
      </c>
      <c r="K286" s="401">
        <f t="shared" si="44"/>
        <v>27</v>
      </c>
      <c r="L286" s="401">
        <f t="shared" si="44"/>
        <v>29</v>
      </c>
      <c r="M286" s="401">
        <f t="shared" si="44"/>
        <v>36</v>
      </c>
      <c r="N286" s="401">
        <f t="shared" si="44"/>
        <v>38</v>
      </c>
      <c r="O286" s="401">
        <f t="shared" si="44"/>
        <v>39</v>
      </c>
      <c r="P286" s="401">
        <f t="shared" si="44"/>
        <v>30</v>
      </c>
      <c r="Q286" s="401">
        <f t="shared" si="44"/>
        <v>30</v>
      </c>
      <c r="R286" s="401">
        <f t="shared" si="44"/>
        <v>14</v>
      </c>
      <c r="S286" s="401"/>
      <c r="T286" s="401">
        <f t="shared" si="44"/>
        <v>29</v>
      </c>
      <c r="U286" s="401">
        <f>SUM(C286:T286)</f>
        <v>650</v>
      </c>
      <c r="V286" s="402">
        <f>SUM(AVERAGE(C286:T286))</f>
        <v>38.235294117647058</v>
      </c>
    </row>
    <row r="287" spans="1:22">
      <c r="A287" s="109"/>
      <c r="B287" s="109"/>
      <c r="C287" s="346" t="s">
        <v>0</v>
      </c>
      <c r="D287" s="346" t="s">
        <v>1</v>
      </c>
      <c r="E287" s="346" t="s">
        <v>2</v>
      </c>
      <c r="F287" s="346" t="s">
        <v>3</v>
      </c>
      <c r="G287" s="346" t="s">
        <v>4</v>
      </c>
      <c r="H287" s="346" t="s">
        <v>5</v>
      </c>
      <c r="I287" s="346" t="s">
        <v>6</v>
      </c>
      <c r="J287" s="346" t="s">
        <v>7</v>
      </c>
      <c r="K287" s="346" t="s">
        <v>8</v>
      </c>
      <c r="L287" s="346" t="s">
        <v>9</v>
      </c>
      <c r="M287" s="346" t="s">
        <v>10</v>
      </c>
      <c r="N287" s="346" t="s">
        <v>11</v>
      </c>
      <c r="O287" s="346" t="s">
        <v>12</v>
      </c>
      <c r="P287" s="346" t="s">
        <v>13</v>
      </c>
      <c r="Q287" s="346" t="s">
        <v>14</v>
      </c>
      <c r="R287" s="346" t="s">
        <v>15</v>
      </c>
      <c r="S287" s="346" t="s">
        <v>16</v>
      </c>
      <c r="T287" s="346" t="s">
        <v>217</v>
      </c>
      <c r="U287" s="346" t="s">
        <v>37</v>
      </c>
      <c r="V287" s="348" t="s">
        <v>38</v>
      </c>
    </row>
    <row r="288" spans="1:22">
      <c r="A288" s="146"/>
      <c r="B288" s="147" t="s">
        <v>114</v>
      </c>
      <c r="C288" s="403"/>
      <c r="D288" s="403"/>
      <c r="E288" s="403"/>
      <c r="F288" s="403"/>
      <c r="G288" s="403"/>
      <c r="H288" s="403"/>
      <c r="I288" s="403"/>
      <c r="J288" s="403"/>
      <c r="K288" s="403"/>
      <c r="L288" s="403"/>
      <c r="M288" s="403"/>
      <c r="N288" s="403"/>
      <c r="O288" s="403"/>
      <c r="P288" s="403"/>
      <c r="Q288" s="403"/>
      <c r="R288" s="403"/>
      <c r="S288" s="403"/>
      <c r="T288" s="403"/>
      <c r="U288" s="403"/>
      <c r="V288" s="404"/>
    </row>
    <row r="289" spans="1:22">
      <c r="A289" s="340" t="s">
        <v>39</v>
      </c>
      <c r="B289" s="347" t="s">
        <v>574</v>
      </c>
      <c r="C289" s="346">
        <v>0</v>
      </c>
      <c r="D289" s="346">
        <v>3</v>
      </c>
      <c r="E289" s="346">
        <v>6</v>
      </c>
      <c r="F289" s="346">
        <v>9</v>
      </c>
      <c r="G289" s="346">
        <v>6</v>
      </c>
      <c r="H289" s="346">
        <v>3</v>
      </c>
      <c r="I289" s="346">
        <v>6</v>
      </c>
      <c r="J289" s="346">
        <v>6</v>
      </c>
      <c r="K289" s="346">
        <v>3</v>
      </c>
      <c r="L289" s="346">
        <v>12</v>
      </c>
      <c r="M289" s="346">
        <v>7</v>
      </c>
      <c r="N289" s="346">
        <v>6</v>
      </c>
      <c r="O289" s="346">
        <v>4</v>
      </c>
      <c r="P289" s="346">
        <v>0</v>
      </c>
      <c r="Q289" s="346">
        <v>3</v>
      </c>
      <c r="R289" s="346">
        <v>3</v>
      </c>
      <c r="S289" s="346">
        <v>9</v>
      </c>
      <c r="T289" s="346">
        <v>3</v>
      </c>
      <c r="U289" s="346">
        <f t="shared" ref="U289:U304" si="45">SUM(C289:T289)</f>
        <v>89</v>
      </c>
      <c r="V289" s="348">
        <f t="shared" ref="V289:V304" si="46">U289/18</f>
        <v>4.9444444444444446</v>
      </c>
    </row>
    <row r="290" spans="1:22">
      <c r="A290" s="340" t="s">
        <v>40</v>
      </c>
      <c r="B290" s="347" t="s">
        <v>575</v>
      </c>
      <c r="C290" s="346">
        <v>6</v>
      </c>
      <c r="D290" s="346">
        <v>0</v>
      </c>
      <c r="E290" s="346">
        <v>9</v>
      </c>
      <c r="F290" s="346">
        <v>6</v>
      </c>
      <c r="G290" s="346">
        <v>3</v>
      </c>
      <c r="H290" s="346">
        <v>0</v>
      </c>
      <c r="I290" s="346">
        <v>0</v>
      </c>
      <c r="J290" s="346">
        <v>0</v>
      </c>
      <c r="K290" s="346">
        <v>0</v>
      </c>
      <c r="L290" s="346">
        <v>9</v>
      </c>
      <c r="M290" s="346">
        <v>6</v>
      </c>
      <c r="N290" s="346">
        <v>0</v>
      </c>
      <c r="O290" s="346">
        <v>3</v>
      </c>
      <c r="P290" s="346">
        <v>7</v>
      </c>
      <c r="Q290" s="346">
        <v>6</v>
      </c>
      <c r="R290" s="346">
        <v>0</v>
      </c>
      <c r="S290" s="346">
        <v>0</v>
      </c>
      <c r="T290" s="346">
        <v>0</v>
      </c>
      <c r="U290" s="346">
        <f t="shared" si="45"/>
        <v>55</v>
      </c>
      <c r="V290" s="348">
        <f t="shared" si="46"/>
        <v>3.0555555555555554</v>
      </c>
    </row>
    <row r="291" spans="1:22">
      <c r="A291" s="340" t="s">
        <v>41</v>
      </c>
      <c r="B291" s="340" t="s">
        <v>576</v>
      </c>
      <c r="C291" s="346">
        <v>0</v>
      </c>
      <c r="D291" s="346">
        <v>0</v>
      </c>
      <c r="E291" s="346">
        <v>0</v>
      </c>
      <c r="F291" s="346">
        <v>0</v>
      </c>
      <c r="G291" s="346">
        <v>0</v>
      </c>
      <c r="H291" s="346">
        <v>0</v>
      </c>
      <c r="I291" s="346">
        <v>6</v>
      </c>
      <c r="J291" s="346">
        <v>9</v>
      </c>
      <c r="K291" s="346">
        <v>6</v>
      </c>
      <c r="L291" s="346">
        <v>0</v>
      </c>
      <c r="M291" s="346">
        <v>0</v>
      </c>
      <c r="N291" s="346">
        <v>6</v>
      </c>
      <c r="O291" s="346">
        <v>6</v>
      </c>
      <c r="P291" s="346">
        <v>0</v>
      </c>
      <c r="Q291" s="346">
        <v>3</v>
      </c>
      <c r="R291" s="346">
        <v>6</v>
      </c>
      <c r="S291" s="346">
        <v>0</v>
      </c>
      <c r="T291" s="346">
        <v>0</v>
      </c>
      <c r="U291" s="346">
        <f t="shared" si="45"/>
        <v>42</v>
      </c>
      <c r="V291" s="348">
        <f t="shared" si="46"/>
        <v>2.3333333333333335</v>
      </c>
    </row>
    <row r="292" spans="1:22">
      <c r="A292" s="340" t="s">
        <v>42</v>
      </c>
      <c r="B292" s="340" t="s">
        <v>577</v>
      </c>
      <c r="C292" s="346">
        <v>0</v>
      </c>
      <c r="D292" s="346">
        <v>0</v>
      </c>
      <c r="E292" s="346">
        <v>0</v>
      </c>
      <c r="F292" s="346">
        <v>6</v>
      </c>
      <c r="G292" s="346">
        <v>0</v>
      </c>
      <c r="H292" s="346">
        <v>3</v>
      </c>
      <c r="I292" s="346">
        <v>6</v>
      </c>
      <c r="J292" s="346">
        <v>0</v>
      </c>
      <c r="K292" s="346">
        <v>27</v>
      </c>
      <c r="L292" s="346">
        <v>0</v>
      </c>
      <c r="M292" s="346">
        <v>0</v>
      </c>
      <c r="N292" s="346">
        <v>0</v>
      </c>
      <c r="O292" s="346">
        <v>0</v>
      </c>
      <c r="P292" s="346">
        <v>0</v>
      </c>
      <c r="Q292" s="346">
        <v>0</v>
      </c>
      <c r="R292" s="346">
        <v>0</v>
      </c>
      <c r="S292" s="346">
        <v>0</v>
      </c>
      <c r="T292" s="346">
        <v>6</v>
      </c>
      <c r="U292" s="346">
        <f t="shared" si="45"/>
        <v>48</v>
      </c>
      <c r="V292" s="348">
        <f t="shared" si="46"/>
        <v>2.6666666666666665</v>
      </c>
    </row>
    <row r="293" spans="1:22">
      <c r="A293" s="340" t="s">
        <v>43</v>
      </c>
      <c r="B293" s="340" t="s">
        <v>578</v>
      </c>
      <c r="C293" s="346">
        <v>0</v>
      </c>
      <c r="D293" s="346">
        <v>0</v>
      </c>
      <c r="E293" s="346">
        <v>0</v>
      </c>
      <c r="F293" s="346">
        <v>12</v>
      </c>
      <c r="G293" s="346">
        <v>0</v>
      </c>
      <c r="H293" s="346">
        <v>0</v>
      </c>
      <c r="I293" s="346">
        <v>0</v>
      </c>
      <c r="J293" s="346">
        <v>0</v>
      </c>
      <c r="K293" s="346">
        <v>0</v>
      </c>
      <c r="L293" s="346">
        <v>0</v>
      </c>
      <c r="M293" s="346">
        <v>0</v>
      </c>
      <c r="N293" s="346">
        <v>0</v>
      </c>
      <c r="O293" s="346">
        <v>0</v>
      </c>
      <c r="P293" s="346">
        <v>0</v>
      </c>
      <c r="Q293" s="346">
        <v>0</v>
      </c>
      <c r="R293" s="346">
        <v>0</v>
      </c>
      <c r="S293" s="346">
        <v>0</v>
      </c>
      <c r="T293" s="346">
        <v>0</v>
      </c>
      <c r="U293" s="346">
        <f t="shared" si="45"/>
        <v>12</v>
      </c>
      <c r="V293" s="348">
        <f t="shared" si="46"/>
        <v>0.66666666666666663</v>
      </c>
    </row>
    <row r="294" spans="1:22">
      <c r="A294" s="340" t="s">
        <v>44</v>
      </c>
      <c r="B294" s="340" t="s">
        <v>909</v>
      </c>
      <c r="C294" s="346">
        <v>9</v>
      </c>
      <c r="D294" s="346">
        <v>6</v>
      </c>
      <c r="E294" s="346">
        <v>12</v>
      </c>
      <c r="F294" s="346">
        <v>0</v>
      </c>
      <c r="G294" s="346">
        <v>0</v>
      </c>
      <c r="H294" s="346">
        <v>0</v>
      </c>
      <c r="I294" s="346">
        <v>0</v>
      </c>
      <c r="J294" s="346">
        <v>0</v>
      </c>
      <c r="K294" s="346">
        <v>3</v>
      </c>
      <c r="L294" s="346">
        <v>0</v>
      </c>
      <c r="M294" s="346">
        <v>0</v>
      </c>
      <c r="N294" s="346">
        <v>0</v>
      </c>
      <c r="O294" s="346">
        <v>0</v>
      </c>
      <c r="P294" s="346">
        <v>0</v>
      </c>
      <c r="Q294" s="346">
        <v>0</v>
      </c>
      <c r="R294" s="346">
        <v>0</v>
      </c>
      <c r="S294" s="346">
        <v>0</v>
      </c>
      <c r="T294" s="346">
        <v>0</v>
      </c>
      <c r="U294" s="346">
        <f t="shared" si="45"/>
        <v>30</v>
      </c>
      <c r="V294" s="348">
        <f t="shared" si="46"/>
        <v>1.6666666666666667</v>
      </c>
    </row>
    <row r="295" spans="1:22">
      <c r="A295" s="340" t="s">
        <v>45</v>
      </c>
      <c r="B295" s="340" t="s">
        <v>580</v>
      </c>
      <c r="C295" s="346">
        <v>0</v>
      </c>
      <c r="D295" s="346">
        <v>0</v>
      </c>
      <c r="E295" s="346">
        <v>0</v>
      </c>
      <c r="F295" s="346">
        <v>0</v>
      </c>
      <c r="G295" s="346">
        <v>0</v>
      </c>
      <c r="H295" s="346">
        <v>0</v>
      </c>
      <c r="I295" s="346">
        <v>0</v>
      </c>
      <c r="J295" s="346">
        <v>0</v>
      </c>
      <c r="K295" s="346">
        <v>0</v>
      </c>
      <c r="L295" s="346">
        <v>0</v>
      </c>
      <c r="M295" s="346">
        <v>0</v>
      </c>
      <c r="N295" s="346">
        <v>0</v>
      </c>
      <c r="O295" s="346">
        <v>0</v>
      </c>
      <c r="P295" s="346">
        <v>0</v>
      </c>
      <c r="Q295" s="346">
        <v>0</v>
      </c>
      <c r="R295" s="346">
        <v>0</v>
      </c>
      <c r="S295" s="346">
        <v>0</v>
      </c>
      <c r="T295" s="346">
        <v>0</v>
      </c>
      <c r="U295" s="346">
        <f t="shared" si="45"/>
        <v>0</v>
      </c>
      <c r="V295" s="348">
        <f t="shared" si="46"/>
        <v>0</v>
      </c>
    </row>
    <row r="296" spans="1:22">
      <c r="A296" s="340" t="s">
        <v>46</v>
      </c>
      <c r="B296" s="340" t="s">
        <v>581</v>
      </c>
      <c r="C296" s="346">
        <v>0</v>
      </c>
      <c r="D296" s="346">
        <v>9</v>
      </c>
      <c r="E296" s="346">
        <v>0</v>
      </c>
      <c r="F296" s="346">
        <v>0</v>
      </c>
      <c r="G296" s="346">
        <v>0</v>
      </c>
      <c r="H296" s="346">
        <v>0</v>
      </c>
      <c r="I296" s="346">
        <v>0</v>
      </c>
      <c r="J296" s="346">
        <v>0</v>
      </c>
      <c r="K296" s="346">
        <v>3</v>
      </c>
      <c r="L296" s="346">
        <v>3</v>
      </c>
      <c r="M296" s="346">
        <v>0</v>
      </c>
      <c r="N296" s="346">
        <v>0</v>
      </c>
      <c r="O296" s="346">
        <v>3</v>
      </c>
      <c r="P296" s="346">
        <v>18</v>
      </c>
      <c r="Q296" s="346">
        <v>3</v>
      </c>
      <c r="R296" s="346">
        <v>0</v>
      </c>
      <c r="S296" s="346">
        <v>6</v>
      </c>
      <c r="T296" s="346">
        <v>0</v>
      </c>
      <c r="U296" s="346">
        <f t="shared" si="45"/>
        <v>45</v>
      </c>
      <c r="V296" s="348">
        <f t="shared" si="46"/>
        <v>2.5</v>
      </c>
    </row>
    <row r="297" spans="1:22">
      <c r="A297" s="340" t="s">
        <v>47</v>
      </c>
      <c r="B297" s="340" t="s">
        <v>613</v>
      </c>
      <c r="C297" s="346">
        <v>0</v>
      </c>
      <c r="D297" s="346">
        <v>0</v>
      </c>
      <c r="E297" s="346">
        <v>0</v>
      </c>
      <c r="F297" s="346">
        <v>3</v>
      </c>
      <c r="G297" s="346">
        <v>0</v>
      </c>
      <c r="H297" s="346">
        <v>0</v>
      </c>
      <c r="I297" s="346">
        <v>0</v>
      </c>
      <c r="J297" s="346">
        <v>0</v>
      </c>
      <c r="K297" s="346">
        <v>0</v>
      </c>
      <c r="L297" s="346">
        <v>0</v>
      </c>
      <c r="M297" s="346">
        <v>0</v>
      </c>
      <c r="N297" s="346">
        <v>0</v>
      </c>
      <c r="O297" s="346">
        <v>0</v>
      </c>
      <c r="P297" s="346">
        <v>0</v>
      </c>
      <c r="Q297" s="346">
        <v>0</v>
      </c>
      <c r="R297" s="346">
        <v>3</v>
      </c>
      <c r="S297" s="346">
        <v>0</v>
      </c>
      <c r="T297" s="346">
        <v>3</v>
      </c>
      <c r="U297" s="346">
        <f t="shared" si="45"/>
        <v>9</v>
      </c>
      <c r="V297" s="348">
        <f t="shared" si="46"/>
        <v>0.5</v>
      </c>
    </row>
    <row r="298" spans="1:22">
      <c r="A298" s="340" t="s">
        <v>48</v>
      </c>
      <c r="B298" s="340" t="s">
        <v>582</v>
      </c>
      <c r="C298" s="346">
        <v>0</v>
      </c>
      <c r="D298" s="346">
        <v>0</v>
      </c>
      <c r="E298" s="346">
        <v>3</v>
      </c>
      <c r="F298" s="346">
        <v>0</v>
      </c>
      <c r="G298" s="346">
        <v>0</v>
      </c>
      <c r="H298" s="346">
        <v>0</v>
      </c>
      <c r="I298" s="346">
        <v>0</v>
      </c>
      <c r="J298" s="346">
        <v>0</v>
      </c>
      <c r="K298" s="346">
        <v>3</v>
      </c>
      <c r="L298" s="346">
        <v>3</v>
      </c>
      <c r="M298" s="346">
        <v>0</v>
      </c>
      <c r="N298" s="346">
        <v>0</v>
      </c>
      <c r="O298" s="346">
        <v>0</v>
      </c>
      <c r="P298" s="346">
        <v>0</v>
      </c>
      <c r="Q298" s="346">
        <v>0</v>
      </c>
      <c r="R298" s="346">
        <v>0</v>
      </c>
      <c r="S298" s="346">
        <v>0</v>
      </c>
      <c r="T298" s="346">
        <v>0</v>
      </c>
      <c r="U298" s="346">
        <f t="shared" si="45"/>
        <v>9</v>
      </c>
      <c r="V298" s="348">
        <f t="shared" si="46"/>
        <v>0.5</v>
      </c>
    </row>
    <row r="299" spans="1:22">
      <c r="A299" s="340" t="s">
        <v>49</v>
      </c>
      <c r="B299" s="340" t="s">
        <v>583</v>
      </c>
      <c r="C299" s="346">
        <v>0</v>
      </c>
      <c r="D299" s="346">
        <v>0</v>
      </c>
      <c r="E299" s="346">
        <v>0</v>
      </c>
      <c r="F299" s="346">
        <v>3</v>
      </c>
      <c r="G299" s="346">
        <v>0</v>
      </c>
      <c r="H299" s="346">
        <v>0</v>
      </c>
      <c r="I299" s="346">
        <v>0</v>
      </c>
      <c r="J299" s="346">
        <v>0</v>
      </c>
      <c r="K299" s="346">
        <v>0</v>
      </c>
      <c r="L299" s="346">
        <v>0</v>
      </c>
      <c r="M299" s="346">
        <v>0</v>
      </c>
      <c r="N299" s="346">
        <v>0</v>
      </c>
      <c r="O299" s="346">
        <v>0</v>
      </c>
      <c r="P299" s="346">
        <v>0</v>
      </c>
      <c r="Q299" s="346">
        <v>0</v>
      </c>
      <c r="R299" s="346">
        <v>0</v>
      </c>
      <c r="S299" s="346">
        <v>0</v>
      </c>
      <c r="T299" s="346">
        <v>6</v>
      </c>
      <c r="U299" s="346">
        <f t="shared" si="45"/>
        <v>9</v>
      </c>
      <c r="V299" s="348">
        <f t="shared" si="46"/>
        <v>0.5</v>
      </c>
    </row>
    <row r="300" spans="1:22">
      <c r="A300" s="340" t="s">
        <v>50</v>
      </c>
      <c r="B300" s="340" t="s">
        <v>735</v>
      </c>
      <c r="C300" s="346">
        <v>0</v>
      </c>
      <c r="D300" s="346">
        <v>0</v>
      </c>
      <c r="E300" s="346">
        <v>0</v>
      </c>
      <c r="F300" s="346">
        <v>0</v>
      </c>
      <c r="G300" s="346">
        <v>0</v>
      </c>
      <c r="H300" s="346">
        <v>0</v>
      </c>
      <c r="I300" s="346">
        <v>0</v>
      </c>
      <c r="J300" s="346">
        <v>0</v>
      </c>
      <c r="K300" s="346">
        <v>0</v>
      </c>
      <c r="L300" s="346">
        <v>0</v>
      </c>
      <c r="M300" s="346">
        <v>0</v>
      </c>
      <c r="N300" s="346">
        <v>3</v>
      </c>
      <c r="O300" s="346">
        <v>0</v>
      </c>
      <c r="P300" s="346">
        <v>0</v>
      </c>
      <c r="Q300" s="346">
        <v>3</v>
      </c>
      <c r="R300" s="346">
        <v>0</v>
      </c>
      <c r="S300" s="346">
        <v>0</v>
      </c>
      <c r="T300" s="346">
        <v>0</v>
      </c>
      <c r="U300" s="346">
        <f t="shared" si="45"/>
        <v>6</v>
      </c>
      <c r="V300" s="348">
        <f t="shared" si="46"/>
        <v>0.33333333333333331</v>
      </c>
    </row>
    <row r="301" spans="1:22">
      <c r="A301" s="340" t="s">
        <v>51</v>
      </c>
      <c r="B301" s="340" t="s">
        <v>584</v>
      </c>
      <c r="C301" s="346">
        <v>6</v>
      </c>
      <c r="D301" s="346">
        <v>6</v>
      </c>
      <c r="E301" s="346">
        <v>2</v>
      </c>
      <c r="F301" s="346">
        <v>10</v>
      </c>
      <c r="G301" s="346">
        <v>0</v>
      </c>
      <c r="H301" s="346">
        <v>13</v>
      </c>
      <c r="I301" s="346">
        <v>0</v>
      </c>
      <c r="J301" s="346">
        <v>0</v>
      </c>
      <c r="K301" s="346">
        <v>0</v>
      </c>
      <c r="L301" s="346">
        <v>0</v>
      </c>
      <c r="M301" s="346">
        <v>0</v>
      </c>
      <c r="N301" s="346">
        <v>0</v>
      </c>
      <c r="O301" s="346">
        <v>0</v>
      </c>
      <c r="P301" s="346">
        <v>0</v>
      </c>
      <c r="Q301" s="346">
        <v>0</v>
      </c>
      <c r="R301" s="346">
        <v>0</v>
      </c>
      <c r="S301" s="346">
        <v>0</v>
      </c>
      <c r="T301" s="346">
        <v>0</v>
      </c>
      <c r="U301" s="346">
        <f t="shared" si="45"/>
        <v>37</v>
      </c>
      <c r="V301" s="348">
        <f t="shared" si="46"/>
        <v>2.0555555555555554</v>
      </c>
    </row>
    <row r="302" spans="1:22">
      <c r="A302" s="340" t="s">
        <v>52</v>
      </c>
      <c r="B302" s="340" t="s">
        <v>592</v>
      </c>
      <c r="C302" s="346">
        <v>10</v>
      </c>
      <c r="D302" s="346">
        <v>9</v>
      </c>
      <c r="E302" s="346">
        <v>12</v>
      </c>
      <c r="F302" s="346">
        <v>3</v>
      </c>
      <c r="G302" s="346">
        <v>6</v>
      </c>
      <c r="H302" s="346">
        <v>3</v>
      </c>
      <c r="I302" s="346">
        <v>1</v>
      </c>
      <c r="J302" s="346">
        <v>5</v>
      </c>
      <c r="K302" s="346">
        <v>9</v>
      </c>
      <c r="L302" s="346">
        <v>5</v>
      </c>
      <c r="M302" s="346">
        <v>0</v>
      </c>
      <c r="N302" s="346">
        <v>8</v>
      </c>
      <c r="O302" s="346">
        <v>6</v>
      </c>
      <c r="P302" s="346">
        <v>12</v>
      </c>
      <c r="Q302" s="346">
        <v>10</v>
      </c>
      <c r="R302" s="346">
        <v>13</v>
      </c>
      <c r="S302" s="346">
        <v>10</v>
      </c>
      <c r="T302" s="346">
        <v>8</v>
      </c>
      <c r="U302" s="346">
        <f t="shared" si="45"/>
        <v>130</v>
      </c>
      <c r="V302" s="348">
        <f t="shared" si="46"/>
        <v>7.2222222222222223</v>
      </c>
    </row>
    <row r="303" spans="1:22">
      <c r="A303" s="341" t="s">
        <v>149</v>
      </c>
      <c r="B303" s="341" t="s">
        <v>733</v>
      </c>
      <c r="C303" s="346">
        <v>0</v>
      </c>
      <c r="D303" s="346">
        <v>0</v>
      </c>
      <c r="E303" s="346">
        <v>0</v>
      </c>
      <c r="F303" s="346">
        <v>0</v>
      </c>
      <c r="G303" s="346">
        <v>0</v>
      </c>
      <c r="H303" s="346">
        <v>0</v>
      </c>
      <c r="I303" s="346">
        <v>0</v>
      </c>
      <c r="J303" s="346">
        <v>0</v>
      </c>
      <c r="K303" s="346">
        <v>0</v>
      </c>
      <c r="L303" s="346">
        <v>0</v>
      </c>
      <c r="M303" s="346">
        <v>0</v>
      </c>
      <c r="N303" s="346">
        <v>0</v>
      </c>
      <c r="O303" s="346">
        <v>0</v>
      </c>
      <c r="P303" s="346">
        <v>0</v>
      </c>
      <c r="Q303" s="346">
        <v>0</v>
      </c>
      <c r="R303" s="346">
        <v>0</v>
      </c>
      <c r="S303" s="346">
        <v>0</v>
      </c>
      <c r="T303" s="346">
        <v>0</v>
      </c>
      <c r="U303" s="346">
        <f t="shared" si="45"/>
        <v>0</v>
      </c>
      <c r="V303" s="348">
        <f t="shared" si="46"/>
        <v>0</v>
      </c>
    </row>
    <row r="304" spans="1:22">
      <c r="A304" s="341" t="s">
        <v>150</v>
      </c>
      <c r="B304" s="341" t="s">
        <v>734</v>
      </c>
      <c r="C304" s="346">
        <v>0</v>
      </c>
      <c r="D304" s="346">
        <v>0</v>
      </c>
      <c r="E304" s="346">
        <v>0</v>
      </c>
      <c r="F304" s="346">
        <v>0</v>
      </c>
      <c r="G304" s="346">
        <v>0</v>
      </c>
      <c r="H304" s="346">
        <v>0</v>
      </c>
      <c r="I304" s="346">
        <v>0</v>
      </c>
      <c r="J304" s="346">
        <v>0</v>
      </c>
      <c r="K304" s="346">
        <v>0</v>
      </c>
      <c r="L304" s="346">
        <v>0</v>
      </c>
      <c r="M304" s="346">
        <v>0</v>
      </c>
      <c r="N304" s="346">
        <v>0</v>
      </c>
      <c r="O304" s="346">
        <v>2</v>
      </c>
      <c r="P304" s="346">
        <v>0</v>
      </c>
      <c r="Q304" s="346">
        <v>0</v>
      </c>
      <c r="R304" s="346">
        <v>0</v>
      </c>
      <c r="S304" s="346">
        <v>0</v>
      </c>
      <c r="T304" s="346">
        <v>6</v>
      </c>
      <c r="U304" s="346">
        <f t="shared" si="45"/>
        <v>8</v>
      </c>
      <c r="V304" s="348">
        <f t="shared" si="46"/>
        <v>0.44444444444444442</v>
      </c>
    </row>
    <row r="305" spans="1:22">
      <c r="A305" s="148"/>
      <c r="B305" s="149" t="s">
        <v>28</v>
      </c>
      <c r="C305" s="405">
        <f t="shared" ref="C305:T305" si="47">SUM(C289:C304)</f>
        <v>31</v>
      </c>
      <c r="D305" s="405">
        <f t="shared" si="47"/>
        <v>33</v>
      </c>
      <c r="E305" s="405">
        <f t="shared" si="47"/>
        <v>44</v>
      </c>
      <c r="F305" s="405">
        <f t="shared" si="47"/>
        <v>52</v>
      </c>
      <c r="G305" s="405">
        <f t="shared" si="47"/>
        <v>15</v>
      </c>
      <c r="H305" s="405">
        <f t="shared" si="47"/>
        <v>22</v>
      </c>
      <c r="I305" s="405">
        <f t="shared" si="47"/>
        <v>19</v>
      </c>
      <c r="J305" s="405">
        <f t="shared" si="47"/>
        <v>20</v>
      </c>
      <c r="K305" s="405">
        <f t="shared" si="47"/>
        <v>54</v>
      </c>
      <c r="L305" s="405">
        <f t="shared" si="47"/>
        <v>32</v>
      </c>
      <c r="M305" s="405">
        <f t="shared" si="47"/>
        <v>13</v>
      </c>
      <c r="N305" s="405">
        <f t="shared" si="47"/>
        <v>23</v>
      </c>
      <c r="O305" s="405">
        <f t="shared" si="47"/>
        <v>24</v>
      </c>
      <c r="P305" s="405">
        <f t="shared" si="47"/>
        <v>37</v>
      </c>
      <c r="Q305" s="405">
        <f t="shared" si="47"/>
        <v>28</v>
      </c>
      <c r="R305" s="405">
        <f t="shared" si="47"/>
        <v>25</v>
      </c>
      <c r="S305" s="405">
        <f>SUM(S289:S304)</f>
        <v>25</v>
      </c>
      <c r="T305" s="405">
        <f t="shared" si="47"/>
        <v>32</v>
      </c>
      <c r="U305" s="405">
        <f>SUM(C305:T305)</f>
        <v>529</v>
      </c>
      <c r="V305" s="406">
        <f>SUM(AVERAGE(C305:T305))</f>
        <v>29.388888888888889</v>
      </c>
    </row>
    <row r="306" spans="1:22"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</row>
  </sheetData>
  <phoneticPr fontId="0" type="noConversion"/>
  <printOptions gridLines="1"/>
  <pageMargins left="0.75" right="0.75" top="1" bottom="1" header="0.5" footer="0.5"/>
  <pageSetup scale="87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9"/>
  <sheetViews>
    <sheetView topLeftCell="A2" zoomScale="170" zoomScaleNormal="170" workbookViewId="0">
      <selection activeCell="H24" sqref="H24"/>
    </sheetView>
  </sheetViews>
  <sheetFormatPr defaultRowHeight="12.75"/>
  <cols>
    <col min="1" max="1" width="5.140625" customWidth="1"/>
    <col min="2" max="9" width="14.7109375" customWidth="1"/>
    <col min="10" max="10" width="11.7109375" customWidth="1"/>
  </cols>
  <sheetData>
    <row r="1" spans="1:11" ht="13.5" customHeight="1"/>
    <row r="2" spans="1:11" ht="13.5" customHeight="1">
      <c r="B2" s="46" t="s">
        <v>363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3.5" customHeight="1">
      <c r="A3" s="34"/>
      <c r="K3" s="34"/>
    </row>
    <row r="4" spans="1:11" ht="13.5" customHeight="1">
      <c r="A4" s="34"/>
      <c r="B4" s="176" t="s">
        <v>223</v>
      </c>
      <c r="C4" s="176" t="s">
        <v>224</v>
      </c>
      <c r="D4" s="176" t="s">
        <v>225</v>
      </c>
      <c r="E4" s="176" t="s">
        <v>226</v>
      </c>
      <c r="F4" s="176" t="s">
        <v>227</v>
      </c>
      <c r="G4" s="176" t="s">
        <v>228</v>
      </c>
      <c r="H4" s="176" t="s">
        <v>229</v>
      </c>
      <c r="I4" s="176" t="s">
        <v>230</v>
      </c>
      <c r="K4" s="34"/>
    </row>
    <row r="5" spans="1:11" ht="13.5" customHeight="1">
      <c r="A5" s="34"/>
      <c r="B5" s="173" t="s">
        <v>354</v>
      </c>
      <c r="C5" s="173" t="s">
        <v>326</v>
      </c>
      <c r="D5" s="173" t="s">
        <v>274</v>
      </c>
      <c r="E5" s="173" t="s">
        <v>313</v>
      </c>
      <c r="F5" s="173" t="s">
        <v>282</v>
      </c>
      <c r="G5" s="173" t="s">
        <v>308</v>
      </c>
      <c r="H5" s="173" t="s">
        <v>319</v>
      </c>
      <c r="I5" s="173" t="s">
        <v>259</v>
      </c>
      <c r="K5" s="106"/>
    </row>
    <row r="6" spans="1:11" ht="13.5" customHeight="1">
      <c r="A6" s="34"/>
      <c r="B6" s="173" t="s">
        <v>320</v>
      </c>
      <c r="C6" s="173" t="s">
        <v>314</v>
      </c>
      <c r="D6" s="173" t="s">
        <v>283</v>
      </c>
      <c r="E6" s="173" t="s">
        <v>302</v>
      </c>
      <c r="F6" s="173" t="s">
        <v>291</v>
      </c>
      <c r="G6" s="173" t="s">
        <v>298</v>
      </c>
      <c r="H6" s="173" t="s">
        <v>332</v>
      </c>
      <c r="I6" s="173" t="s">
        <v>254</v>
      </c>
      <c r="K6" s="106"/>
    </row>
    <row r="7" spans="1:11" ht="13.5" customHeight="1">
      <c r="A7" s="34"/>
      <c r="B7" s="173" t="s">
        <v>333</v>
      </c>
      <c r="C7" s="173" t="s">
        <v>303</v>
      </c>
      <c r="D7" s="173" t="s">
        <v>292</v>
      </c>
      <c r="E7" s="173" t="s">
        <v>293</v>
      </c>
      <c r="F7" s="173" t="s">
        <v>304</v>
      </c>
      <c r="G7" s="173" t="s">
        <v>288</v>
      </c>
      <c r="H7" s="173" t="s">
        <v>345</v>
      </c>
      <c r="I7" s="173" t="s">
        <v>249</v>
      </c>
      <c r="K7" s="106"/>
    </row>
    <row r="8" spans="1:11" ht="13.5" customHeight="1">
      <c r="A8" s="34"/>
      <c r="B8" s="173" t="s">
        <v>346</v>
      </c>
      <c r="C8" s="173" t="s">
        <v>295</v>
      </c>
      <c r="D8" s="173" t="s">
        <v>306</v>
      </c>
      <c r="E8" s="173" t="s">
        <v>285</v>
      </c>
      <c r="F8" s="173" t="s">
        <v>316</v>
      </c>
      <c r="G8" s="173" t="s">
        <v>280</v>
      </c>
      <c r="H8" s="173" t="s">
        <v>246</v>
      </c>
      <c r="I8" s="173" t="s">
        <v>245</v>
      </c>
      <c r="K8" s="106"/>
    </row>
    <row r="9" spans="1:11" ht="13.5" customHeight="1">
      <c r="A9" s="34"/>
      <c r="B9" s="173" t="s">
        <v>247</v>
      </c>
      <c r="C9" s="173" t="s">
        <v>286</v>
      </c>
      <c r="D9" s="173" t="s">
        <v>317</v>
      </c>
      <c r="E9" s="173" t="s">
        <v>276</v>
      </c>
      <c r="F9" s="173" t="s">
        <v>328</v>
      </c>
      <c r="G9" s="173" t="s">
        <v>272</v>
      </c>
      <c r="H9" s="173" t="s">
        <v>250</v>
      </c>
      <c r="I9" s="173" t="s">
        <v>349</v>
      </c>
      <c r="K9" s="106"/>
    </row>
    <row r="10" spans="1:11" ht="13.5" customHeight="1">
      <c r="A10" s="34"/>
      <c r="B10" s="173" t="s">
        <v>251</v>
      </c>
      <c r="C10" s="173" t="s">
        <v>277</v>
      </c>
      <c r="D10" s="173" t="s">
        <v>329</v>
      </c>
      <c r="E10" s="173" t="s">
        <v>267</v>
      </c>
      <c r="F10" s="173" t="s">
        <v>340</v>
      </c>
      <c r="G10" s="173" t="s">
        <v>350</v>
      </c>
      <c r="H10" s="173" t="s">
        <v>255</v>
      </c>
      <c r="I10" s="173" t="s">
        <v>336</v>
      </c>
      <c r="K10" s="106"/>
    </row>
    <row r="11" spans="1:11" ht="13.5" customHeight="1">
      <c r="A11" s="34"/>
      <c r="B11" s="173" t="s">
        <v>256</v>
      </c>
      <c r="C11" s="173" t="s">
        <v>268</v>
      </c>
      <c r="D11" s="173" t="s">
        <v>341</v>
      </c>
      <c r="E11" s="173" t="s">
        <v>342</v>
      </c>
      <c r="F11" s="173" t="s">
        <v>269</v>
      </c>
      <c r="G11" s="173" t="s">
        <v>337</v>
      </c>
      <c r="H11" s="173" t="s">
        <v>260</v>
      </c>
      <c r="I11" s="173" t="s">
        <v>323</v>
      </c>
      <c r="K11" s="106"/>
    </row>
    <row r="12" spans="1:11" ht="13.5" customHeight="1">
      <c r="A12" s="34"/>
      <c r="B12" s="173" t="s">
        <v>261</v>
      </c>
      <c r="C12" s="173" t="s">
        <v>344</v>
      </c>
      <c r="D12" s="173" t="s">
        <v>271</v>
      </c>
      <c r="E12" s="173" t="s">
        <v>331</v>
      </c>
      <c r="F12" s="173" t="s">
        <v>279</v>
      </c>
      <c r="G12" s="173" t="s">
        <v>324</v>
      </c>
      <c r="H12" s="173" t="s">
        <v>312</v>
      </c>
      <c r="I12" s="173" t="s">
        <v>311</v>
      </c>
      <c r="K12" s="106"/>
    </row>
    <row r="13" spans="1:11" ht="13.5" customHeight="1">
      <c r="A13" s="34"/>
      <c r="B13" s="56"/>
      <c r="C13" s="56"/>
      <c r="D13" s="56"/>
      <c r="E13" s="56"/>
      <c r="F13" s="56"/>
      <c r="G13" s="56"/>
      <c r="H13" s="34"/>
      <c r="I13" s="34"/>
      <c r="J13" s="34"/>
      <c r="K13" s="34"/>
    </row>
    <row r="14" spans="1:11" ht="13.5" customHeight="1">
      <c r="A14" s="34"/>
      <c r="B14" s="176" t="s">
        <v>231</v>
      </c>
      <c r="C14" s="176" t="s">
        <v>232</v>
      </c>
      <c r="D14" s="176" t="s">
        <v>233</v>
      </c>
      <c r="E14" s="176" t="s">
        <v>234</v>
      </c>
      <c r="F14" s="176" t="s">
        <v>235</v>
      </c>
      <c r="G14" s="176" t="s">
        <v>236</v>
      </c>
      <c r="H14" s="176" t="s">
        <v>237</v>
      </c>
      <c r="I14" s="46" t="s">
        <v>174</v>
      </c>
      <c r="J14" s="34"/>
      <c r="K14" s="34"/>
    </row>
    <row r="15" spans="1:11" ht="13.5" customHeight="1">
      <c r="A15" s="34"/>
      <c r="B15" s="173" t="s">
        <v>297</v>
      </c>
      <c r="C15" s="173" t="s">
        <v>241</v>
      </c>
      <c r="D15" s="173" t="s">
        <v>266</v>
      </c>
      <c r="E15" s="173" t="s">
        <v>253</v>
      </c>
      <c r="F15" s="173" t="s">
        <v>338</v>
      </c>
      <c r="G15" s="173" t="s">
        <v>238</v>
      </c>
      <c r="H15" s="173" t="s">
        <v>357</v>
      </c>
      <c r="I15" s="46" t="s">
        <v>165</v>
      </c>
      <c r="J15" s="34"/>
      <c r="K15" s="34"/>
    </row>
    <row r="16" spans="1:11" ht="13.5" customHeight="1">
      <c r="A16" s="34"/>
      <c r="B16" s="173" t="s">
        <v>309</v>
      </c>
      <c r="C16" s="173" t="s">
        <v>239</v>
      </c>
      <c r="D16" s="173" t="s">
        <v>275</v>
      </c>
      <c r="E16" s="173" t="s">
        <v>248</v>
      </c>
      <c r="F16" s="173" t="s">
        <v>351</v>
      </c>
      <c r="G16" s="173" t="s">
        <v>352</v>
      </c>
      <c r="H16" s="173" t="s">
        <v>327</v>
      </c>
      <c r="I16" s="46" t="s">
        <v>166</v>
      </c>
      <c r="J16" s="34"/>
      <c r="K16" s="34"/>
    </row>
    <row r="17" spans="1:11" ht="13.5" customHeight="1">
      <c r="A17" s="34"/>
      <c r="B17" s="173" t="s">
        <v>321</v>
      </c>
      <c r="C17" s="173" t="s">
        <v>353</v>
      </c>
      <c r="D17" s="173" t="s">
        <v>284</v>
      </c>
      <c r="E17" s="173" t="s">
        <v>244</v>
      </c>
      <c r="F17" s="173" t="s">
        <v>240</v>
      </c>
      <c r="G17" s="173" t="s">
        <v>325</v>
      </c>
      <c r="H17" s="173" t="s">
        <v>315</v>
      </c>
      <c r="I17" s="46" t="s">
        <v>167</v>
      </c>
      <c r="J17" s="34"/>
      <c r="K17" s="34"/>
    </row>
    <row r="18" spans="1:11" ht="13.5" customHeight="1">
      <c r="A18" s="34"/>
      <c r="B18" s="173" t="s">
        <v>334</v>
      </c>
      <c r="C18" s="173" t="s">
        <v>339</v>
      </c>
      <c r="D18" s="173" t="s">
        <v>294</v>
      </c>
      <c r="E18" s="173" t="s">
        <v>347</v>
      </c>
      <c r="F18" s="173" t="s">
        <v>242</v>
      </c>
      <c r="G18" s="173" t="s">
        <v>299</v>
      </c>
      <c r="H18" s="173" t="s">
        <v>305</v>
      </c>
      <c r="I18" s="46" t="s">
        <v>168</v>
      </c>
      <c r="J18" s="34"/>
      <c r="K18" s="34"/>
    </row>
    <row r="19" spans="1:11" ht="13.5" customHeight="1">
      <c r="A19" s="34"/>
      <c r="B19" s="173" t="s">
        <v>348</v>
      </c>
      <c r="C19" s="173" t="s">
        <v>300</v>
      </c>
      <c r="D19" s="173" t="s">
        <v>307</v>
      </c>
      <c r="E19" s="173" t="s">
        <v>335</v>
      </c>
      <c r="F19" s="173" t="s">
        <v>257</v>
      </c>
      <c r="G19" s="173" t="s">
        <v>356</v>
      </c>
      <c r="H19" s="173" t="s">
        <v>296</v>
      </c>
      <c r="I19" s="46" t="s">
        <v>169</v>
      </c>
      <c r="J19" s="34"/>
      <c r="K19" s="34"/>
    </row>
    <row r="20" spans="1:11" ht="13.5" customHeight="1">
      <c r="A20" s="34"/>
      <c r="B20" s="173" t="s">
        <v>273</v>
      </c>
      <c r="C20" s="173" t="s">
        <v>290</v>
      </c>
      <c r="D20" s="173" t="s">
        <v>318</v>
      </c>
      <c r="E20" s="173" t="s">
        <v>322</v>
      </c>
      <c r="F20" s="173" t="s">
        <v>263</v>
      </c>
      <c r="G20" s="173" t="s">
        <v>264</v>
      </c>
      <c r="H20" s="173" t="s">
        <v>287</v>
      </c>
      <c r="I20" s="46" t="s">
        <v>170</v>
      </c>
      <c r="J20" s="34"/>
      <c r="K20" s="34"/>
    </row>
    <row r="21" spans="1:11" ht="13.5" customHeight="1">
      <c r="A21" s="34"/>
      <c r="B21" s="173" t="s">
        <v>281</v>
      </c>
      <c r="C21" s="173" t="s">
        <v>265</v>
      </c>
      <c r="D21" s="173" t="s">
        <v>330</v>
      </c>
      <c r="E21" s="173" t="s">
        <v>310</v>
      </c>
      <c r="F21" s="173" t="s">
        <v>355</v>
      </c>
      <c r="G21" s="173" t="s">
        <v>252</v>
      </c>
      <c r="H21" s="173" t="s">
        <v>278</v>
      </c>
      <c r="I21" s="46" t="s">
        <v>171</v>
      </c>
      <c r="J21" s="34"/>
      <c r="K21" s="34"/>
    </row>
    <row r="22" spans="1:11" ht="13.5" customHeight="1">
      <c r="A22" s="34"/>
      <c r="B22" s="173" t="s">
        <v>289</v>
      </c>
      <c r="C22" s="173" t="s">
        <v>258</v>
      </c>
      <c r="D22" s="173" t="s">
        <v>343</v>
      </c>
      <c r="E22" s="173" t="s">
        <v>262</v>
      </c>
      <c r="F22" s="173" t="s">
        <v>301</v>
      </c>
      <c r="G22" s="173" t="s">
        <v>243</v>
      </c>
      <c r="H22" s="173" t="s">
        <v>270</v>
      </c>
      <c r="I22" s="46" t="s">
        <v>358</v>
      </c>
      <c r="J22" s="34"/>
      <c r="K22" s="34"/>
    </row>
    <row r="23" spans="1:11" ht="13.5" customHeight="1">
      <c r="A23" s="34"/>
      <c r="K23" s="34"/>
    </row>
    <row r="24" spans="1:11" ht="13.5" customHeight="1">
      <c r="A24" s="34"/>
      <c r="B24" s="333"/>
      <c r="C24" s="333"/>
      <c r="D24" s="333"/>
      <c r="E24" s="333"/>
      <c r="F24" s="333"/>
      <c r="G24" s="333"/>
    </row>
    <row r="25" spans="1:11" ht="13.5" customHeight="1">
      <c r="A25" s="34"/>
    </row>
    <row r="26" spans="1:11" ht="13.5" customHeight="1">
      <c r="A26" s="34"/>
      <c r="B26" s="332"/>
      <c r="C26" s="332"/>
      <c r="D26" s="332"/>
    </row>
    <row r="27" spans="1:11" ht="13.5" customHeight="1">
      <c r="A27" s="34"/>
    </row>
    <row r="28" spans="1:11" ht="13.5" customHeight="1">
      <c r="A28" s="34"/>
    </row>
    <row r="29" spans="1:11" ht="13.5" customHeight="1">
      <c r="A29" s="34"/>
    </row>
    <row r="30" spans="1:11" ht="13.5" customHeight="1">
      <c r="A30" s="34"/>
    </row>
    <row r="31" spans="1:11" ht="13.5" customHeight="1">
      <c r="A31" s="34"/>
    </row>
    <row r="32" spans="1:11" ht="13.5" customHeight="1">
      <c r="A32" s="34"/>
    </row>
    <row r="33" spans="1:7" ht="13.5" customHeight="1">
      <c r="A33" s="34"/>
    </row>
    <row r="34" spans="1:7" ht="13.5" customHeight="1">
      <c r="A34" s="34"/>
    </row>
    <row r="35" spans="1:7" ht="13.5" customHeight="1">
      <c r="A35" s="34"/>
      <c r="D35" s="34"/>
      <c r="E35" s="34"/>
      <c r="F35" s="34"/>
      <c r="G35" s="34"/>
    </row>
    <row r="36" spans="1:7" ht="13.5" customHeight="1">
      <c r="D36" s="34"/>
      <c r="E36" s="34"/>
      <c r="F36" s="34"/>
      <c r="G36" s="34"/>
    </row>
    <row r="37" spans="1:7" ht="13.5" customHeight="1">
      <c r="D37" s="34"/>
      <c r="E37" s="34"/>
      <c r="F37" s="34"/>
      <c r="G37" s="34"/>
    </row>
    <row r="38" spans="1:7" ht="13.5" customHeight="1">
      <c r="D38" s="34"/>
      <c r="E38" s="34"/>
      <c r="F38" s="34"/>
      <c r="G38" s="34"/>
    </row>
    <row r="39" spans="1:7" ht="13.5" customHeight="1">
      <c r="D39" s="34"/>
      <c r="E39" s="34"/>
      <c r="F39" s="34"/>
      <c r="G39" s="34"/>
    </row>
    <row r="40" spans="1:7" ht="13.5" customHeight="1">
      <c r="D40" s="34"/>
      <c r="E40" s="34"/>
      <c r="F40" s="34"/>
      <c r="G40" s="34"/>
    </row>
    <row r="41" spans="1:7" ht="13.5" customHeight="1">
      <c r="D41" s="34"/>
      <c r="E41" s="34"/>
      <c r="F41" s="34"/>
      <c r="G41" s="34"/>
    </row>
    <row r="42" spans="1:7" ht="13.5" customHeight="1">
      <c r="B42" s="34"/>
      <c r="C42" s="34"/>
      <c r="D42" s="34"/>
      <c r="E42" s="34"/>
      <c r="F42" s="34"/>
      <c r="G42" s="34"/>
    </row>
    <row r="43" spans="1:7" ht="13.5" customHeight="1">
      <c r="B43" s="34"/>
      <c r="C43" s="34"/>
      <c r="D43" s="34"/>
      <c r="E43" s="34"/>
      <c r="F43" s="34"/>
      <c r="G43" s="34"/>
    </row>
    <row r="44" spans="1:7" ht="13.5" customHeight="1">
      <c r="A44" s="34"/>
      <c r="D44" s="34"/>
      <c r="E44" s="34"/>
      <c r="F44" s="34"/>
      <c r="G44" s="34"/>
    </row>
    <row r="45" spans="1:7" ht="13.5" customHeight="1">
      <c r="A45" s="34"/>
      <c r="D45" s="34"/>
      <c r="E45" s="34"/>
      <c r="F45" s="34"/>
      <c r="G45" s="34"/>
    </row>
    <row r="46" spans="1:7" ht="13.5" customHeight="1">
      <c r="A46" s="34"/>
      <c r="D46" s="34"/>
      <c r="E46" s="34"/>
      <c r="F46" s="34"/>
      <c r="G46" s="34"/>
    </row>
    <row r="47" spans="1:7" ht="13.5" customHeight="1">
      <c r="A47" s="34"/>
      <c r="D47" s="202"/>
      <c r="E47" s="34"/>
      <c r="F47" s="34"/>
      <c r="G47" s="34"/>
    </row>
    <row r="48" spans="1:7" ht="13.5" customHeight="1">
      <c r="A48" s="34"/>
      <c r="D48" s="202"/>
      <c r="E48" s="34"/>
      <c r="F48" s="34"/>
      <c r="G48" s="34"/>
    </row>
    <row r="49" spans="1:7" ht="13.5" customHeight="1">
      <c r="A49" s="34"/>
      <c r="D49" s="202"/>
      <c r="E49" s="34"/>
      <c r="F49" s="34"/>
      <c r="G49" s="34"/>
    </row>
    <row r="50" spans="1:7" ht="13.5" customHeight="1">
      <c r="A50" s="34"/>
      <c r="D50" s="202"/>
      <c r="E50" s="34"/>
      <c r="F50" s="34"/>
      <c r="G50" s="34"/>
    </row>
    <row r="51" spans="1:7" ht="13.5" customHeight="1">
      <c r="A51" s="34"/>
      <c r="D51" s="202"/>
      <c r="E51" s="34"/>
      <c r="F51" s="34"/>
      <c r="G51" s="34"/>
    </row>
    <row r="52" spans="1:7" ht="13.5" customHeight="1">
      <c r="A52" s="34"/>
      <c r="D52" s="202"/>
      <c r="E52" s="34"/>
      <c r="F52" s="34"/>
      <c r="G52" s="34"/>
    </row>
    <row r="53" spans="1:7" ht="13.5" customHeight="1">
      <c r="A53" s="34"/>
      <c r="B53" s="202"/>
      <c r="C53" s="202"/>
      <c r="D53" s="202"/>
      <c r="E53" s="34"/>
      <c r="F53" s="34"/>
      <c r="G53" s="34"/>
    </row>
    <row r="54" spans="1:7" ht="13.5" customHeight="1">
      <c r="A54" s="34"/>
      <c r="B54" s="202"/>
      <c r="C54" s="202"/>
      <c r="D54" s="202"/>
      <c r="E54" s="34"/>
      <c r="F54" s="34"/>
      <c r="G54" s="34"/>
    </row>
    <row r="55" spans="1:7" ht="13.5" customHeight="1">
      <c r="A55" s="34"/>
      <c r="B55" s="202"/>
      <c r="C55" s="202"/>
      <c r="D55" s="202"/>
      <c r="E55" s="34"/>
      <c r="F55" s="34"/>
      <c r="G55" s="34"/>
    </row>
    <row r="56" spans="1:7" ht="13.5" customHeight="1">
      <c r="A56" s="34"/>
      <c r="B56" s="34"/>
      <c r="C56" s="34"/>
      <c r="D56" s="34"/>
      <c r="E56" s="34"/>
      <c r="F56" s="34"/>
      <c r="G56" s="34"/>
    </row>
    <row r="57" spans="1:7" ht="13.5" customHeight="1">
      <c r="A57" s="34"/>
      <c r="B57" s="34"/>
      <c r="C57" s="34"/>
      <c r="D57" s="34"/>
      <c r="E57" s="34"/>
      <c r="F57" s="34"/>
      <c r="G57" s="34"/>
    </row>
    <row r="58" spans="1:7" ht="13.5" customHeight="1">
      <c r="A58" s="34"/>
      <c r="B58" s="34"/>
      <c r="C58" s="34"/>
      <c r="D58" s="34"/>
      <c r="E58" s="34"/>
      <c r="F58" s="34"/>
      <c r="G58" s="34"/>
    </row>
    <row r="59" spans="1:7" ht="13.5" customHeight="1">
      <c r="A59" s="34"/>
      <c r="B59" s="34"/>
      <c r="C59" s="34"/>
      <c r="D59" s="34"/>
      <c r="E59" s="34"/>
      <c r="F59" s="34"/>
      <c r="G59" s="34"/>
    </row>
    <row r="60" spans="1:7" ht="13.5" customHeight="1">
      <c r="A60" s="34"/>
      <c r="B60" s="34"/>
      <c r="C60" s="34"/>
      <c r="D60" s="34"/>
      <c r="E60" s="34"/>
      <c r="F60" s="34"/>
      <c r="G60" s="34"/>
    </row>
    <row r="61" spans="1:7" ht="13.5" customHeight="1">
      <c r="A61" s="34"/>
      <c r="B61" s="34"/>
      <c r="C61" s="34"/>
      <c r="D61" s="34"/>
      <c r="E61" s="34"/>
      <c r="F61" s="34"/>
      <c r="G61" s="34"/>
    </row>
    <row r="62" spans="1:7" ht="13.5" customHeight="1">
      <c r="A62" s="34"/>
      <c r="B62" s="34"/>
      <c r="C62" s="34"/>
      <c r="D62" s="34"/>
      <c r="E62" s="34"/>
      <c r="F62" s="34"/>
      <c r="G62" s="34"/>
    </row>
    <row r="63" spans="1:7" ht="13.5" customHeight="1">
      <c r="A63" s="34"/>
      <c r="B63" s="34"/>
      <c r="C63" s="34"/>
      <c r="D63" s="34"/>
      <c r="E63" s="34"/>
      <c r="F63" s="34"/>
      <c r="G63" s="34"/>
    </row>
    <row r="64" spans="1:7" ht="13.5" customHeight="1">
      <c r="A64" s="34"/>
      <c r="B64" s="34"/>
      <c r="C64" s="34"/>
      <c r="D64" s="34"/>
      <c r="E64" s="34"/>
      <c r="F64" s="34"/>
      <c r="G64" s="34"/>
    </row>
    <row r="65" spans="2:13" ht="13.5" customHeight="1">
      <c r="C65" s="34"/>
      <c r="D65" s="34"/>
      <c r="E65" s="34"/>
      <c r="F65" s="34"/>
      <c r="G65" s="34"/>
    </row>
    <row r="66" spans="2:13" ht="13.5" customHeight="1"/>
    <row r="67" spans="2:13" ht="13.5" customHeight="1"/>
    <row r="68" spans="2:13" ht="13.5" customHeight="1"/>
    <row r="69" spans="2:13" ht="13.5" customHeight="1"/>
    <row r="70" spans="2:13" ht="13.5" customHeight="1"/>
    <row r="71" spans="2:13" ht="13.5" customHeight="1"/>
    <row r="72" spans="2:13" ht="13.5" customHeight="1"/>
    <row r="73" spans="2:13" ht="13.5" customHeight="1"/>
    <row r="74" spans="2:13" ht="13.5" customHeight="1"/>
    <row r="75" spans="2:13" ht="13.5" customHeight="1">
      <c r="B75" s="34"/>
      <c r="C75" s="46"/>
      <c r="D75" s="46"/>
      <c r="E75" s="66"/>
      <c r="F75" s="34"/>
      <c r="G75" s="46"/>
      <c r="H75" s="46"/>
      <c r="I75" s="66"/>
      <c r="J75" s="34"/>
      <c r="K75" s="46"/>
      <c r="L75" s="46"/>
      <c r="M75" s="66"/>
    </row>
    <row r="76" spans="2:13">
      <c r="B76" s="66"/>
      <c r="C76" s="46"/>
      <c r="D76" s="46"/>
      <c r="E76" s="66"/>
      <c r="F76" s="34"/>
      <c r="G76" s="46"/>
      <c r="H76" s="46"/>
      <c r="I76" s="66"/>
      <c r="J76" s="34"/>
      <c r="K76" s="66"/>
      <c r="L76" s="46"/>
      <c r="M76" s="66"/>
    </row>
    <row r="77" spans="2:13">
      <c r="B77" s="34"/>
      <c r="C77" s="34"/>
      <c r="D77" s="171"/>
      <c r="E77" s="171"/>
      <c r="F77" s="34"/>
      <c r="G77" s="34"/>
      <c r="H77" s="171"/>
      <c r="I77" s="171"/>
      <c r="J77" s="34"/>
      <c r="K77" s="34"/>
      <c r="L77" s="171"/>
      <c r="M77" s="171"/>
    </row>
    <row r="78" spans="2:13">
      <c r="B78" s="34"/>
      <c r="C78" s="46"/>
      <c r="D78" s="46"/>
      <c r="E78" s="66"/>
      <c r="F78" s="34"/>
      <c r="G78" s="66"/>
      <c r="H78" s="46"/>
      <c r="I78" s="66"/>
      <c r="J78" s="34"/>
      <c r="K78" s="46"/>
      <c r="L78" s="46"/>
      <c r="M78" s="66"/>
    </row>
    <row r="79" spans="2:13">
      <c r="B79" s="46"/>
      <c r="C79" s="66"/>
      <c r="D79" s="46"/>
      <c r="E79" s="66"/>
      <c r="F79" s="34"/>
      <c r="G79" s="46"/>
      <c r="H79" s="46"/>
      <c r="I79" s="66"/>
      <c r="J79" s="34"/>
      <c r="K79" s="66"/>
      <c r="L79" s="46"/>
      <c r="M79" s="66"/>
    </row>
  </sheetData>
  <sortState xmlns:xlrd2="http://schemas.microsoft.com/office/spreadsheetml/2017/richdata2" ref="B56:D66">
    <sortCondition ref="D66"/>
  </sortState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79"/>
  <sheetViews>
    <sheetView topLeftCell="E33" workbookViewId="0">
      <selection activeCell="K68" sqref="K68"/>
    </sheetView>
  </sheetViews>
  <sheetFormatPr defaultRowHeight="12.75"/>
  <cols>
    <col min="2" max="2" width="21.140625" customWidth="1"/>
    <col min="8" max="8" width="27.42578125" customWidth="1"/>
    <col min="12" max="12" width="3.85546875" customWidth="1"/>
    <col min="13" max="13" width="2.5703125" customWidth="1"/>
    <col min="14" max="14" width="13.7109375" customWidth="1"/>
    <col min="15" max="16" width="5.42578125" customWidth="1"/>
    <col min="17" max="17" width="6.28515625" customWidth="1"/>
    <col min="18" max="18" width="10.85546875" customWidth="1"/>
    <col min="19" max="19" width="14.140625" customWidth="1"/>
    <col min="20" max="20" width="14" customWidth="1"/>
    <col min="21" max="21" width="36.42578125" customWidth="1"/>
    <col min="22" max="22" width="11.42578125" customWidth="1"/>
    <col min="23" max="23" width="6.42578125" customWidth="1"/>
    <col min="24" max="24" width="14.140625" customWidth="1"/>
    <col min="25" max="26" width="14.7109375" customWidth="1"/>
  </cols>
  <sheetData>
    <row r="1" spans="1:26">
      <c r="D1" t="s">
        <v>365</v>
      </c>
    </row>
    <row r="2" spans="1:26">
      <c r="B2" s="2" t="s">
        <v>189</v>
      </c>
      <c r="G2" s="174" t="s">
        <v>181</v>
      </c>
      <c r="H2" s="2" t="s">
        <v>182</v>
      </c>
      <c r="I2" s="2"/>
      <c r="N2" s="2" t="s">
        <v>366</v>
      </c>
      <c r="S2" s="541" t="s">
        <v>205</v>
      </c>
      <c r="T2" s="541"/>
      <c r="U2" s="171"/>
      <c r="X2" s="2" t="s">
        <v>596</v>
      </c>
      <c r="Y2" s="2" t="s">
        <v>598</v>
      </c>
    </row>
    <row r="3" spans="1:26" ht="12" customHeight="1">
      <c r="A3">
        <v>1</v>
      </c>
      <c r="B3" s="2" t="s">
        <v>83</v>
      </c>
      <c r="G3" s="226">
        <v>1995</v>
      </c>
      <c r="H3" t="s">
        <v>53</v>
      </c>
      <c r="V3" s="38"/>
      <c r="X3" s="171" t="s">
        <v>148</v>
      </c>
      <c r="Y3" t="s">
        <v>604</v>
      </c>
    </row>
    <row r="4" spans="1:26" ht="12" customHeight="1">
      <c r="A4">
        <v>2</v>
      </c>
      <c r="B4" s="171" t="s">
        <v>154</v>
      </c>
      <c r="G4" s="226">
        <v>1996</v>
      </c>
      <c r="H4" t="s">
        <v>53</v>
      </c>
      <c r="N4" s="2" t="s">
        <v>145</v>
      </c>
      <c r="O4" s="226"/>
      <c r="P4" s="226"/>
      <c r="Q4" s="226"/>
      <c r="S4" s="202" t="s">
        <v>206</v>
      </c>
      <c r="T4" s="202" t="s">
        <v>207</v>
      </c>
      <c r="U4" s="171"/>
      <c r="V4" s="38"/>
      <c r="X4" s="171" t="s">
        <v>192</v>
      </c>
      <c r="Y4" t="s">
        <v>602</v>
      </c>
    </row>
    <row r="5" spans="1:26" ht="12" customHeight="1">
      <c r="A5">
        <v>3</v>
      </c>
      <c r="B5" s="2" t="s">
        <v>109</v>
      </c>
      <c r="G5" s="202" t="s">
        <v>178</v>
      </c>
      <c r="H5" t="s">
        <v>183</v>
      </c>
      <c r="M5" s="171">
        <v>1</v>
      </c>
      <c r="N5" s="171" t="s">
        <v>113</v>
      </c>
      <c r="O5" s="202">
        <v>10</v>
      </c>
      <c r="P5" s="202">
        <v>5</v>
      </c>
      <c r="Q5" s="202">
        <v>509</v>
      </c>
      <c r="S5" s="267">
        <v>2008</v>
      </c>
      <c r="T5" s="272">
        <v>2285</v>
      </c>
      <c r="U5" s="203"/>
      <c r="V5" s="38"/>
      <c r="X5" s="171" t="s">
        <v>154</v>
      </c>
      <c r="Y5" t="s">
        <v>618</v>
      </c>
    </row>
    <row r="6" spans="1:26" ht="12" customHeight="1">
      <c r="A6">
        <v>4</v>
      </c>
      <c r="B6" s="171" t="s">
        <v>148</v>
      </c>
      <c r="G6" s="226">
        <v>1998</v>
      </c>
      <c r="H6" s="171" t="s">
        <v>188</v>
      </c>
      <c r="M6" s="171">
        <v>2</v>
      </c>
      <c r="N6" s="171" t="s">
        <v>24</v>
      </c>
      <c r="O6" s="202">
        <v>10</v>
      </c>
      <c r="P6" s="202">
        <v>5</v>
      </c>
      <c r="Q6" s="202">
        <v>499</v>
      </c>
      <c r="S6" s="267">
        <v>2009</v>
      </c>
      <c r="T6" s="268">
        <v>3187</v>
      </c>
      <c r="U6" s="203"/>
      <c r="V6" s="38"/>
      <c r="X6" s="171" t="s">
        <v>109</v>
      </c>
      <c r="Y6" t="s">
        <v>606</v>
      </c>
    </row>
    <row r="7" spans="1:26" ht="12" customHeight="1">
      <c r="A7">
        <v>5</v>
      </c>
      <c r="B7" s="2" t="s">
        <v>113</v>
      </c>
      <c r="G7" s="226">
        <v>1999</v>
      </c>
      <c r="H7" t="s">
        <v>36</v>
      </c>
      <c r="M7" s="171">
        <v>3</v>
      </c>
      <c r="N7" s="171" t="s">
        <v>57</v>
      </c>
      <c r="O7" s="202">
        <v>10</v>
      </c>
      <c r="P7" s="202">
        <v>5</v>
      </c>
      <c r="Q7" s="202">
        <v>461</v>
      </c>
      <c r="S7" s="267">
        <v>2010</v>
      </c>
      <c r="T7" s="268">
        <v>3274</v>
      </c>
      <c r="U7" s="203"/>
      <c r="V7" s="38"/>
      <c r="X7" s="171" t="s">
        <v>155</v>
      </c>
      <c r="Y7" t="s">
        <v>599</v>
      </c>
      <c r="Z7" t="s">
        <v>700</v>
      </c>
    </row>
    <row r="8" spans="1:26" ht="12" customHeight="1">
      <c r="A8">
        <v>6</v>
      </c>
      <c r="B8" s="171" t="s">
        <v>57</v>
      </c>
      <c r="G8" s="226">
        <v>2000</v>
      </c>
      <c r="H8" t="s">
        <v>36</v>
      </c>
      <c r="M8" s="171">
        <v>4</v>
      </c>
      <c r="N8" s="171" t="s">
        <v>83</v>
      </c>
      <c r="O8" s="202">
        <v>8</v>
      </c>
      <c r="P8" s="202">
        <v>7</v>
      </c>
      <c r="Q8" s="202">
        <v>416</v>
      </c>
      <c r="S8" s="267">
        <v>2011</v>
      </c>
      <c r="T8" s="268">
        <v>3373</v>
      </c>
      <c r="U8" s="203"/>
      <c r="V8" s="38"/>
      <c r="X8" s="171" t="s">
        <v>20</v>
      </c>
      <c r="Y8" t="s">
        <v>600</v>
      </c>
    </row>
    <row r="9" spans="1:26" ht="12" customHeight="1">
      <c r="A9">
        <v>7</v>
      </c>
      <c r="B9" s="2" t="s">
        <v>26</v>
      </c>
      <c r="G9" s="226">
        <v>2001</v>
      </c>
      <c r="H9" t="s">
        <v>180</v>
      </c>
      <c r="M9" s="171">
        <v>5</v>
      </c>
      <c r="N9" s="171" t="s">
        <v>25</v>
      </c>
      <c r="O9" s="202">
        <v>9</v>
      </c>
      <c r="P9" s="202">
        <v>6</v>
      </c>
      <c r="Q9" s="202">
        <v>412</v>
      </c>
      <c r="S9" s="267">
        <v>2012</v>
      </c>
      <c r="T9" s="268">
        <v>3072</v>
      </c>
      <c r="U9" s="203"/>
      <c r="V9" s="38"/>
      <c r="X9" s="171" t="s">
        <v>26</v>
      </c>
      <c r="Y9" t="s">
        <v>617</v>
      </c>
    </row>
    <row r="10" spans="1:26" ht="12" customHeight="1">
      <c r="A10">
        <v>8</v>
      </c>
      <c r="B10" s="171" t="s">
        <v>156</v>
      </c>
      <c r="G10" s="226">
        <v>2002</v>
      </c>
      <c r="H10" t="s">
        <v>55</v>
      </c>
      <c r="M10" s="171">
        <v>6</v>
      </c>
      <c r="N10" s="171" t="s">
        <v>26</v>
      </c>
      <c r="O10" s="202">
        <v>12</v>
      </c>
      <c r="P10" s="202">
        <v>3</v>
      </c>
      <c r="Q10" s="202">
        <v>382</v>
      </c>
      <c r="S10" s="267">
        <v>2013</v>
      </c>
      <c r="T10" s="268">
        <v>3048</v>
      </c>
      <c r="U10" s="203"/>
      <c r="V10" s="38"/>
      <c r="X10" s="171" t="s">
        <v>21</v>
      </c>
      <c r="Y10" t="s">
        <v>597</v>
      </c>
    </row>
    <row r="11" spans="1:26" ht="12" customHeight="1">
      <c r="A11">
        <v>9</v>
      </c>
      <c r="B11" s="2" t="s">
        <v>21</v>
      </c>
      <c r="G11" s="226">
        <v>2003</v>
      </c>
      <c r="H11" t="s">
        <v>186</v>
      </c>
      <c r="M11" s="171">
        <v>7</v>
      </c>
      <c r="N11" s="171" t="s">
        <v>109</v>
      </c>
      <c r="O11" s="202">
        <v>9</v>
      </c>
      <c r="P11" s="202">
        <v>6</v>
      </c>
      <c r="Q11" s="202">
        <v>367</v>
      </c>
      <c r="S11" s="269">
        <v>2014</v>
      </c>
      <c r="T11" s="270">
        <v>3609</v>
      </c>
      <c r="U11" s="271"/>
      <c r="V11" s="38"/>
      <c r="X11" s="171" t="s">
        <v>153</v>
      </c>
      <c r="Y11" t="s">
        <v>603</v>
      </c>
    </row>
    <row r="12" spans="1:26" ht="12" customHeight="1">
      <c r="A12">
        <v>10</v>
      </c>
      <c r="B12" s="171" t="s">
        <v>155</v>
      </c>
      <c r="G12" s="226">
        <v>2004</v>
      </c>
      <c r="H12" t="s">
        <v>179</v>
      </c>
      <c r="M12" s="171">
        <v>8</v>
      </c>
      <c r="N12" s="171" t="s">
        <v>153</v>
      </c>
      <c r="O12" s="202">
        <v>10</v>
      </c>
      <c r="P12" s="202">
        <v>5</v>
      </c>
      <c r="Q12" s="202">
        <v>355</v>
      </c>
      <c r="S12" s="267">
        <v>2015</v>
      </c>
      <c r="T12" s="268">
        <v>4339</v>
      </c>
      <c r="U12" s="203" t="s">
        <v>209</v>
      </c>
      <c r="V12" s="38"/>
      <c r="X12" s="171" t="s">
        <v>25</v>
      </c>
      <c r="Y12" t="s">
        <v>612</v>
      </c>
    </row>
    <row r="13" spans="1:26" ht="12" customHeight="1">
      <c r="A13">
        <v>11</v>
      </c>
      <c r="B13" s="2" t="s">
        <v>152</v>
      </c>
      <c r="G13" s="226">
        <v>2005</v>
      </c>
      <c r="H13" t="s">
        <v>186</v>
      </c>
      <c r="M13" s="171"/>
      <c r="N13" s="2" t="s">
        <v>146</v>
      </c>
      <c r="O13" s="226"/>
      <c r="P13" s="226"/>
      <c r="Q13" s="226"/>
      <c r="S13" s="267">
        <v>2016</v>
      </c>
      <c r="T13" s="268">
        <v>3193</v>
      </c>
      <c r="U13" s="203"/>
      <c r="V13" s="38"/>
      <c r="X13" s="171" t="s">
        <v>113</v>
      </c>
      <c r="Y13" s="233" t="s">
        <v>605</v>
      </c>
    </row>
    <row r="14" spans="1:26" ht="12" customHeight="1">
      <c r="A14">
        <v>12</v>
      </c>
      <c r="B14" s="171" t="s">
        <v>25</v>
      </c>
      <c r="G14" s="226">
        <v>2006</v>
      </c>
      <c r="H14" t="s">
        <v>187</v>
      </c>
      <c r="M14" s="171">
        <v>1</v>
      </c>
      <c r="N14" s="171" t="s">
        <v>19</v>
      </c>
      <c r="O14" s="202">
        <v>7</v>
      </c>
      <c r="P14" s="202">
        <v>8</v>
      </c>
      <c r="Q14" s="202">
        <v>371</v>
      </c>
      <c r="S14" s="202">
        <v>2017</v>
      </c>
      <c r="T14" s="266">
        <v>4487</v>
      </c>
      <c r="U14" s="171"/>
      <c r="V14" s="38"/>
      <c r="X14" s="171" t="s">
        <v>152</v>
      </c>
      <c r="Y14" t="s">
        <v>607</v>
      </c>
    </row>
    <row r="15" spans="1:26" ht="12" customHeight="1">
      <c r="A15">
        <v>13</v>
      </c>
      <c r="B15" s="2" t="s">
        <v>153</v>
      </c>
      <c r="G15" s="226">
        <v>2007</v>
      </c>
      <c r="H15" t="s">
        <v>186</v>
      </c>
      <c r="M15" s="171">
        <v>2</v>
      </c>
      <c r="N15" s="171" t="s">
        <v>155</v>
      </c>
      <c r="O15" s="202">
        <v>7</v>
      </c>
      <c r="P15" s="202">
        <v>8</v>
      </c>
      <c r="Q15" s="202">
        <v>363</v>
      </c>
      <c r="S15" s="202">
        <v>2018</v>
      </c>
      <c r="T15" s="268">
        <v>4352</v>
      </c>
      <c r="U15" s="203"/>
      <c r="V15" s="38"/>
      <c r="X15" s="171" t="s">
        <v>24</v>
      </c>
      <c r="Y15" t="s">
        <v>620</v>
      </c>
      <c r="Z15" t="s">
        <v>702</v>
      </c>
    </row>
    <row r="16" spans="1:26" ht="12" customHeight="1">
      <c r="A16">
        <v>14</v>
      </c>
      <c r="B16" s="171" t="s">
        <v>20</v>
      </c>
      <c r="G16" s="226">
        <v>2008</v>
      </c>
      <c r="H16" t="s">
        <v>35</v>
      </c>
      <c r="M16" s="171">
        <v>3</v>
      </c>
      <c r="N16" s="171" t="s">
        <v>21</v>
      </c>
      <c r="O16" s="202">
        <v>4</v>
      </c>
      <c r="P16" s="202">
        <v>11</v>
      </c>
      <c r="Q16" s="202">
        <v>347</v>
      </c>
      <c r="S16" s="202">
        <v>2019</v>
      </c>
      <c r="T16" s="268">
        <v>4365</v>
      </c>
      <c r="U16" s="203" t="s">
        <v>208</v>
      </c>
      <c r="V16" s="38"/>
      <c r="X16" s="171" t="s">
        <v>83</v>
      </c>
      <c r="Y16" t="s">
        <v>619</v>
      </c>
    </row>
    <row r="17" spans="1:26" ht="12" customHeight="1">
      <c r="A17">
        <v>15</v>
      </c>
      <c r="B17" s="2" t="s">
        <v>24</v>
      </c>
      <c r="G17" s="226">
        <v>2009</v>
      </c>
      <c r="H17" t="s">
        <v>184</v>
      </c>
      <c r="M17" s="171">
        <v>4</v>
      </c>
      <c r="N17" s="171" t="s">
        <v>20</v>
      </c>
      <c r="O17" s="202">
        <v>7</v>
      </c>
      <c r="P17" s="202">
        <v>8</v>
      </c>
      <c r="Q17" s="202">
        <v>336</v>
      </c>
      <c r="S17" s="202">
        <v>2020</v>
      </c>
      <c r="T17" s="270">
        <v>5958</v>
      </c>
      <c r="U17" s="271" t="s">
        <v>220</v>
      </c>
      <c r="V17" s="171"/>
      <c r="X17" s="171" t="s">
        <v>19</v>
      </c>
      <c r="Y17" t="s">
        <v>611</v>
      </c>
    </row>
    <row r="18" spans="1:26" ht="12" customHeight="1">
      <c r="A18">
        <v>16</v>
      </c>
      <c r="B18" s="171" t="s">
        <v>19</v>
      </c>
      <c r="G18" s="226">
        <v>2010</v>
      </c>
      <c r="H18" t="s">
        <v>186</v>
      </c>
      <c r="M18" s="171">
        <v>5</v>
      </c>
      <c r="N18" s="171" t="s">
        <v>148</v>
      </c>
      <c r="O18" s="202">
        <v>3</v>
      </c>
      <c r="P18" s="202">
        <v>12</v>
      </c>
      <c r="Q18" s="202">
        <v>316</v>
      </c>
      <c r="S18" s="267">
        <v>2021</v>
      </c>
      <c r="T18" s="270">
        <v>6029</v>
      </c>
      <c r="U18" s="271" t="s">
        <v>1433</v>
      </c>
      <c r="V18" s="171"/>
      <c r="X18" s="171" t="s">
        <v>57</v>
      </c>
      <c r="Y18" t="s">
        <v>621</v>
      </c>
    </row>
    <row r="19" spans="1:26" ht="12" customHeight="1">
      <c r="G19" s="226">
        <v>2011</v>
      </c>
      <c r="H19" t="s">
        <v>53</v>
      </c>
      <c r="M19" s="171">
        <v>6</v>
      </c>
      <c r="N19" s="171" t="s">
        <v>154</v>
      </c>
      <c r="O19" s="202">
        <v>5</v>
      </c>
      <c r="P19" s="202">
        <v>10</v>
      </c>
      <c r="Q19" s="202">
        <v>301</v>
      </c>
      <c r="S19" s="479">
        <v>2022</v>
      </c>
      <c r="T19" s="480">
        <v>7177</v>
      </c>
      <c r="U19" s="481" t="s">
        <v>1432</v>
      </c>
      <c r="V19" s="311" t="s">
        <v>1221</v>
      </c>
    </row>
    <row r="20" spans="1:26" ht="12" customHeight="1">
      <c r="G20" s="226">
        <v>2012</v>
      </c>
      <c r="H20" t="s">
        <v>185</v>
      </c>
      <c r="M20" s="171">
        <v>7</v>
      </c>
      <c r="N20" s="171" t="s">
        <v>192</v>
      </c>
      <c r="O20" s="202">
        <v>5</v>
      </c>
      <c r="P20" s="202">
        <v>10</v>
      </c>
      <c r="Q20" s="202">
        <v>297</v>
      </c>
      <c r="S20" s="467">
        <v>2023</v>
      </c>
      <c r="T20" s="468">
        <v>7500</v>
      </c>
      <c r="U20" s="469" t="s">
        <v>601</v>
      </c>
      <c r="V20" s="470"/>
      <c r="X20" s="2" t="s">
        <v>608</v>
      </c>
      <c r="Y20" s="2" t="s">
        <v>598</v>
      </c>
    </row>
    <row r="21" spans="1:26" ht="12" customHeight="1">
      <c r="B21" s="2" t="s">
        <v>190</v>
      </c>
      <c r="G21" s="226">
        <v>2013</v>
      </c>
      <c r="H21" t="s">
        <v>53</v>
      </c>
      <c r="M21" s="171">
        <v>8</v>
      </c>
      <c r="N21" s="171" t="s">
        <v>152</v>
      </c>
      <c r="O21" s="202">
        <v>4</v>
      </c>
      <c r="P21" s="202">
        <v>11</v>
      </c>
      <c r="Q21" s="202">
        <v>274</v>
      </c>
      <c r="V21" s="38"/>
      <c r="X21" s="416">
        <v>44774</v>
      </c>
      <c r="Y21" t="s">
        <v>609</v>
      </c>
      <c r="Z21" s="233" t="s">
        <v>605</v>
      </c>
    </row>
    <row r="22" spans="1:26" ht="12" customHeight="1">
      <c r="A22">
        <v>1</v>
      </c>
      <c r="B22" s="2" t="s">
        <v>21</v>
      </c>
      <c r="G22" s="226">
        <v>2014</v>
      </c>
      <c r="H22" t="s">
        <v>179</v>
      </c>
      <c r="S22" s="263"/>
      <c r="T22" s="263"/>
      <c r="U22" s="264"/>
      <c r="V22" s="38"/>
      <c r="X22" s="416">
        <v>44805</v>
      </c>
    </row>
    <row r="23" spans="1:26" ht="12" customHeight="1">
      <c r="A23">
        <v>2</v>
      </c>
      <c r="B23" s="171" t="s">
        <v>155</v>
      </c>
      <c r="G23" s="226">
        <v>2015</v>
      </c>
      <c r="H23" t="s">
        <v>180</v>
      </c>
      <c r="S23" s="263"/>
      <c r="T23" s="263"/>
      <c r="U23" s="264"/>
      <c r="V23" s="38"/>
      <c r="X23" s="417">
        <v>44856</v>
      </c>
    </row>
    <row r="24" spans="1:26" ht="12" customHeight="1">
      <c r="A24">
        <v>3</v>
      </c>
      <c r="B24" s="2" t="s">
        <v>152</v>
      </c>
      <c r="G24" s="226">
        <v>2016</v>
      </c>
      <c r="H24" s="312" t="s">
        <v>151</v>
      </c>
      <c r="I24" s="313" t="s">
        <v>222</v>
      </c>
      <c r="J24" s="312"/>
      <c r="N24">
        <v>778</v>
      </c>
      <c r="S24" s="262"/>
      <c r="T24" s="262"/>
      <c r="U24" s="261"/>
      <c r="V24" s="38"/>
      <c r="X24" s="416">
        <v>44866</v>
      </c>
    </row>
    <row r="25" spans="1:26" ht="12" customHeight="1">
      <c r="A25">
        <v>4</v>
      </c>
      <c r="B25" s="171" t="s">
        <v>25</v>
      </c>
      <c r="G25" s="226">
        <v>2017</v>
      </c>
      <c r="H25" s="312" t="s">
        <v>114</v>
      </c>
      <c r="I25" s="312"/>
      <c r="J25" s="312"/>
      <c r="N25">
        <v>20</v>
      </c>
      <c r="S25" s="262"/>
      <c r="T25" s="263"/>
      <c r="U25" s="265"/>
      <c r="V25" s="38"/>
      <c r="X25" s="416">
        <v>44896</v>
      </c>
      <c r="Z25" t="s">
        <v>1225</v>
      </c>
    </row>
    <row r="26" spans="1:26" ht="12" customHeight="1">
      <c r="A26">
        <v>5</v>
      </c>
      <c r="B26" s="2" t="s">
        <v>153</v>
      </c>
      <c r="G26" s="226">
        <v>2018</v>
      </c>
      <c r="H26" s="312" t="s">
        <v>158</v>
      </c>
      <c r="I26" s="312"/>
      <c r="J26" s="312"/>
      <c r="N26">
        <f>N24/20</f>
        <v>38.9</v>
      </c>
      <c r="S26" s="260"/>
      <c r="T26" s="260"/>
      <c r="U26" s="231"/>
      <c r="V26" s="38"/>
      <c r="Z26" s="171" t="s">
        <v>1226</v>
      </c>
    </row>
    <row r="27" spans="1:26" ht="12" customHeight="1">
      <c r="A27">
        <v>6</v>
      </c>
      <c r="B27" s="171" t="s">
        <v>20</v>
      </c>
      <c r="G27" s="226">
        <v>2019</v>
      </c>
      <c r="H27" s="312" t="s">
        <v>34</v>
      </c>
      <c r="I27" s="312"/>
      <c r="J27" s="312"/>
      <c r="N27">
        <f>N26*31</f>
        <v>1205.8999999999999</v>
      </c>
      <c r="S27" s="228"/>
      <c r="T27" s="230"/>
      <c r="U27" s="231"/>
      <c r="V27" s="38"/>
      <c r="Z27" t="s">
        <v>1227</v>
      </c>
    </row>
    <row r="28" spans="1:26" ht="12" customHeight="1">
      <c r="A28">
        <v>7</v>
      </c>
      <c r="B28" s="2" t="s">
        <v>24</v>
      </c>
      <c r="G28" s="226">
        <v>2020</v>
      </c>
      <c r="H28" t="s">
        <v>53</v>
      </c>
      <c r="S28" s="228"/>
      <c r="T28" s="232"/>
      <c r="U28" s="232"/>
      <c r="V28" s="38"/>
    </row>
    <row r="29" spans="1:26" ht="12" customHeight="1">
      <c r="A29">
        <v>8</v>
      </c>
      <c r="B29" s="171" t="s">
        <v>19</v>
      </c>
      <c r="G29" s="226">
        <v>2021</v>
      </c>
      <c r="H29" s="311" t="s">
        <v>55</v>
      </c>
      <c r="T29" s="232"/>
      <c r="U29" s="232"/>
      <c r="V29" s="38"/>
    </row>
    <row r="30" spans="1:26" ht="12" customHeight="1">
      <c r="A30">
        <v>9</v>
      </c>
      <c r="B30" s="2" t="s">
        <v>26</v>
      </c>
      <c r="G30" s="226">
        <v>2022</v>
      </c>
      <c r="H30" s="311" t="s">
        <v>55</v>
      </c>
      <c r="S30" s="230"/>
      <c r="T30" s="232"/>
      <c r="U30" s="232"/>
      <c r="V30" s="38"/>
    </row>
    <row r="31" spans="1:26" ht="12" customHeight="1">
      <c r="A31">
        <v>10</v>
      </c>
      <c r="B31" s="171" t="s">
        <v>156</v>
      </c>
      <c r="G31" s="226">
        <v>2023</v>
      </c>
      <c r="S31" s="230"/>
      <c r="T31" s="232"/>
      <c r="U31" s="232"/>
      <c r="V31" s="38"/>
    </row>
    <row r="32" spans="1:26" ht="12" customHeight="1">
      <c r="A32">
        <v>11</v>
      </c>
      <c r="B32" s="2" t="s">
        <v>113</v>
      </c>
      <c r="S32" s="230"/>
      <c r="T32" s="232"/>
      <c r="U32" s="232"/>
      <c r="V32" s="38"/>
    </row>
    <row r="33" spans="1:22" ht="12" customHeight="1">
      <c r="A33">
        <v>12</v>
      </c>
      <c r="B33" s="171" t="s">
        <v>57</v>
      </c>
      <c r="S33" s="230"/>
      <c r="T33" s="232"/>
      <c r="U33" s="232"/>
      <c r="V33" s="38"/>
    </row>
    <row r="34" spans="1:22" ht="12" customHeight="1">
      <c r="A34">
        <v>13</v>
      </c>
      <c r="B34" s="2" t="s">
        <v>109</v>
      </c>
      <c r="S34" s="231"/>
      <c r="T34" s="232"/>
      <c r="U34" s="232"/>
      <c r="V34" s="38"/>
    </row>
    <row r="35" spans="1:22" ht="12" customHeight="1">
      <c r="A35">
        <v>14</v>
      </c>
      <c r="B35" s="171" t="s">
        <v>148</v>
      </c>
      <c r="S35" s="229"/>
      <c r="T35" s="232"/>
      <c r="U35" s="232"/>
      <c r="V35" s="38"/>
    </row>
    <row r="36" spans="1:22" ht="12" customHeight="1">
      <c r="A36">
        <v>15</v>
      </c>
      <c r="B36" s="2" t="s">
        <v>83</v>
      </c>
      <c r="S36" s="229"/>
      <c r="T36" s="232"/>
      <c r="U36" s="232"/>
      <c r="V36" s="38"/>
    </row>
    <row r="37" spans="1:22" ht="12" customHeight="1">
      <c r="A37">
        <v>16</v>
      </c>
      <c r="B37" s="171" t="s">
        <v>154</v>
      </c>
      <c r="C37" s="202"/>
      <c r="D37" s="202"/>
      <c r="E37" s="226">
        <v>2020</v>
      </c>
      <c r="F37" s="226">
        <v>2021</v>
      </c>
      <c r="G37" s="226">
        <v>2022</v>
      </c>
      <c r="S37" s="229"/>
      <c r="T37" s="232"/>
      <c r="U37" s="232"/>
      <c r="V37" s="38"/>
    </row>
    <row r="38" spans="1:22" ht="12" customHeight="1">
      <c r="C38" s="202" t="s">
        <v>211</v>
      </c>
      <c r="D38" s="202" t="s">
        <v>211</v>
      </c>
      <c r="E38" s="226">
        <v>24.8</v>
      </c>
      <c r="F38" s="226">
        <v>23.2</v>
      </c>
      <c r="G38" s="226">
        <v>0</v>
      </c>
      <c r="H38" s="273"/>
      <c r="S38" s="230"/>
      <c r="T38" s="232"/>
      <c r="U38" s="232"/>
      <c r="V38" s="38"/>
    </row>
    <row r="39" spans="1:22">
      <c r="C39" s="202" t="s">
        <v>212</v>
      </c>
      <c r="D39" s="202" t="s">
        <v>212</v>
      </c>
      <c r="E39" s="226">
        <v>25.7</v>
      </c>
      <c r="F39" s="226">
        <v>26.2</v>
      </c>
      <c r="G39" s="226">
        <v>0</v>
      </c>
    </row>
    <row r="40" spans="1:22">
      <c r="C40" s="226"/>
      <c r="D40" s="226"/>
      <c r="E40" s="226"/>
      <c r="F40" s="226"/>
      <c r="G40" s="226"/>
    </row>
    <row r="41" spans="1:22">
      <c r="C41" s="226"/>
      <c r="D41" s="226"/>
      <c r="E41" s="226"/>
      <c r="G41" s="226"/>
    </row>
    <row r="42" spans="1:22">
      <c r="B42" s="2" t="s">
        <v>1211</v>
      </c>
    </row>
    <row r="43" spans="1:22">
      <c r="A43">
        <v>1</v>
      </c>
      <c r="B43" t="s">
        <v>24</v>
      </c>
      <c r="C43" s="451">
        <v>10</v>
      </c>
      <c r="D43" s="451">
        <v>5</v>
      </c>
      <c r="E43" s="451"/>
      <c r="F43" s="451"/>
      <c r="G43" s="451"/>
    </row>
    <row r="44" spans="1:22">
      <c r="A44">
        <v>2</v>
      </c>
      <c r="B44" t="s">
        <v>26</v>
      </c>
      <c r="C44">
        <v>13</v>
      </c>
      <c r="D44">
        <v>2</v>
      </c>
    </row>
    <row r="45" spans="1:22">
      <c r="A45">
        <v>3</v>
      </c>
      <c r="B45" t="s">
        <v>21</v>
      </c>
      <c r="C45">
        <v>11</v>
      </c>
      <c r="D45">
        <v>4</v>
      </c>
    </row>
    <row r="46" spans="1:22">
      <c r="A46">
        <v>4</v>
      </c>
      <c r="B46" t="s">
        <v>148</v>
      </c>
      <c r="C46">
        <v>10</v>
      </c>
      <c r="D46">
        <v>5</v>
      </c>
    </row>
    <row r="47" spans="1:22">
      <c r="A47">
        <v>5</v>
      </c>
      <c r="B47" t="s">
        <v>152</v>
      </c>
      <c r="C47">
        <v>9</v>
      </c>
      <c r="D47">
        <v>6</v>
      </c>
    </row>
    <row r="48" spans="1:22">
      <c r="A48">
        <v>6</v>
      </c>
      <c r="B48" t="s">
        <v>19</v>
      </c>
      <c r="C48">
        <v>9</v>
      </c>
      <c r="D48">
        <v>6</v>
      </c>
    </row>
    <row r="49" spans="1:8">
      <c r="A49">
        <v>7</v>
      </c>
      <c r="B49" t="s">
        <v>20</v>
      </c>
      <c r="C49">
        <v>7</v>
      </c>
      <c r="D49">
        <v>8</v>
      </c>
    </row>
    <row r="50" spans="1:8">
      <c r="A50">
        <v>8</v>
      </c>
      <c r="B50" s="462" t="s">
        <v>1155</v>
      </c>
      <c r="C50" s="462">
        <v>0</v>
      </c>
      <c r="D50" s="462">
        <v>0</v>
      </c>
      <c r="E50" s="462"/>
    </row>
    <row r="51" spans="1:8">
      <c r="A51" s="459" t="s">
        <v>1183</v>
      </c>
      <c r="B51" t="s">
        <v>109</v>
      </c>
      <c r="C51">
        <v>6</v>
      </c>
      <c r="D51">
        <v>9</v>
      </c>
      <c r="H51" s="2" t="s">
        <v>1466</v>
      </c>
    </row>
    <row r="52" spans="1:8">
      <c r="A52" s="459">
        <v>1</v>
      </c>
      <c r="B52" t="s">
        <v>113</v>
      </c>
      <c r="C52">
        <v>5</v>
      </c>
      <c r="D52">
        <v>10</v>
      </c>
      <c r="H52" s="171" t="s">
        <v>25</v>
      </c>
    </row>
    <row r="53" spans="1:8">
      <c r="A53">
        <v>2</v>
      </c>
      <c r="B53" t="s">
        <v>192</v>
      </c>
      <c r="C53">
        <v>7</v>
      </c>
      <c r="D53">
        <v>8</v>
      </c>
      <c r="H53" s="171" t="s">
        <v>109</v>
      </c>
    </row>
    <row r="54" spans="1:8">
      <c r="A54">
        <v>3</v>
      </c>
      <c r="B54" t="s">
        <v>83</v>
      </c>
      <c r="C54">
        <v>7</v>
      </c>
      <c r="D54">
        <v>8</v>
      </c>
      <c r="H54" s="171" t="s">
        <v>113</v>
      </c>
    </row>
    <row r="55" spans="1:8">
      <c r="A55">
        <v>4</v>
      </c>
      <c r="B55" t="s">
        <v>155</v>
      </c>
      <c r="C55">
        <v>6</v>
      </c>
      <c r="D55">
        <v>9</v>
      </c>
      <c r="H55" s="171" t="s">
        <v>192</v>
      </c>
    </row>
    <row r="56" spans="1:8">
      <c r="A56">
        <v>5</v>
      </c>
      <c r="B56" s="201" t="s">
        <v>153</v>
      </c>
      <c r="C56" s="461">
        <v>6</v>
      </c>
      <c r="D56" s="461">
        <v>9</v>
      </c>
      <c r="E56" s="461"/>
      <c r="H56" s="171" t="s">
        <v>57</v>
      </c>
    </row>
    <row r="57" spans="1:8">
      <c r="A57">
        <v>6</v>
      </c>
      <c r="B57" s="171" t="s">
        <v>154</v>
      </c>
      <c r="C57">
        <v>6</v>
      </c>
      <c r="D57">
        <v>9</v>
      </c>
      <c r="H57" s="171" t="s">
        <v>154</v>
      </c>
    </row>
    <row r="58" spans="1:8">
      <c r="A58">
        <v>7</v>
      </c>
      <c r="B58" t="s">
        <v>25</v>
      </c>
      <c r="C58">
        <v>4</v>
      </c>
      <c r="D58">
        <v>11</v>
      </c>
      <c r="H58" s="171" t="s">
        <v>83</v>
      </c>
    </row>
    <row r="59" spans="1:8">
      <c r="A59">
        <v>8</v>
      </c>
      <c r="B59" t="s">
        <v>57</v>
      </c>
      <c r="C59">
        <v>4</v>
      </c>
      <c r="D59">
        <v>11</v>
      </c>
      <c r="H59" s="171" t="s">
        <v>153</v>
      </c>
    </row>
    <row r="60" spans="1:8">
      <c r="H60" s="171" t="s">
        <v>155</v>
      </c>
    </row>
    <row r="61" spans="1:8">
      <c r="H61" s="171" t="s">
        <v>152</v>
      </c>
    </row>
    <row r="62" spans="1:8">
      <c r="H62" s="171" t="s">
        <v>148</v>
      </c>
    </row>
    <row r="63" spans="1:8">
      <c r="B63" s="44"/>
      <c r="C63" s="102"/>
      <c r="D63" s="102"/>
      <c r="E63" s="102"/>
      <c r="H63" s="171" t="s">
        <v>21</v>
      </c>
    </row>
    <row r="64" spans="1:8">
      <c r="H64" s="171" t="s">
        <v>20</v>
      </c>
    </row>
    <row r="65" spans="2:8">
      <c r="H65" s="171" t="s">
        <v>26</v>
      </c>
    </row>
    <row r="66" spans="2:8">
      <c r="B66" s="44"/>
      <c r="C66" s="102"/>
      <c r="D66" s="102"/>
      <c r="E66" s="102"/>
      <c r="H66" s="171" t="s">
        <v>19</v>
      </c>
    </row>
    <row r="67" spans="2:8">
      <c r="B67" s="44"/>
      <c r="C67" s="102"/>
      <c r="D67" s="102"/>
      <c r="E67" s="102"/>
      <c r="H67" s="171" t="s">
        <v>24</v>
      </c>
    </row>
    <row r="68" spans="2:8">
      <c r="B68" s="44"/>
      <c r="C68" s="102"/>
      <c r="D68" s="102"/>
      <c r="E68" s="102"/>
    </row>
    <row r="69" spans="2:8">
      <c r="B69" s="201"/>
      <c r="C69" s="102"/>
      <c r="D69" s="102"/>
      <c r="E69" s="202"/>
    </row>
    <row r="70" spans="2:8">
      <c r="B70" s="452"/>
      <c r="C70" s="454"/>
      <c r="D70" s="454"/>
      <c r="E70" s="453"/>
    </row>
    <row r="71" spans="2:8">
      <c r="B71" s="224"/>
      <c r="C71" s="102"/>
      <c r="D71" s="102"/>
      <c r="E71" s="102"/>
    </row>
    <row r="72" spans="2:8">
      <c r="B72" s="195"/>
      <c r="C72" s="102"/>
      <c r="D72" s="102"/>
      <c r="E72" s="102"/>
    </row>
    <row r="73" spans="2:8">
      <c r="B73" s="194"/>
      <c r="C73" s="102"/>
      <c r="D73" s="102"/>
      <c r="E73" s="102"/>
    </row>
    <row r="74" spans="2:8">
      <c r="B74" s="194"/>
      <c r="C74" s="102"/>
      <c r="D74" s="102"/>
      <c r="E74" s="102"/>
    </row>
    <row r="75" spans="2:8">
      <c r="B75" s="455"/>
      <c r="C75" s="456"/>
      <c r="D75" s="457"/>
      <c r="E75" s="458"/>
    </row>
    <row r="76" spans="2:8">
      <c r="B76" s="195"/>
      <c r="C76" s="102"/>
      <c r="D76" s="102"/>
      <c r="E76" s="102"/>
    </row>
    <row r="77" spans="2:8">
      <c r="B77" s="195"/>
      <c r="C77" s="102"/>
      <c r="D77" s="102"/>
      <c r="E77" s="102"/>
    </row>
    <row r="78" spans="2:8">
      <c r="B78" s="194"/>
      <c r="C78" s="102"/>
      <c r="D78" s="102"/>
      <c r="E78" s="102"/>
    </row>
    <row r="79" spans="2:8">
      <c r="B79" s="195"/>
      <c r="C79" s="102"/>
      <c r="D79" s="102"/>
      <c r="E79" s="102"/>
    </row>
  </sheetData>
  <sortState xmlns:xlrd2="http://schemas.microsoft.com/office/spreadsheetml/2017/richdata2" ref="B44:E58">
    <sortCondition descending="1" ref="E58"/>
  </sortState>
  <mergeCells count="1">
    <mergeCell ref="S2:T2"/>
  </mergeCells>
  <conditionalFormatting sqref="E37:F3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{CBD1514D-59BD-49B5-8FC2-96B3560366F2}</x14:id>
        </ext>
      </extLst>
    </cfRule>
  </conditionalFormatting>
  <conditionalFormatting sqref="G37:G3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{C303B36E-6125-47A4-9D50-84D717AE8AA3}</x14:id>
        </ext>
      </extLst>
    </cfRule>
  </conditionalFormatting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BD1514D-59BD-49B5-8FC2-96B356036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E37:F39</xm:sqref>
        </x14:conditionalFormatting>
        <x14:conditionalFormatting xmlns:xm="http://schemas.microsoft.com/office/excel/2006/main">
          <x14:cfRule type="dataBar" id="{C303B36E-6125-47A4-9D50-84D717AE8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G37:G39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0611E-182E-4EC1-8F30-22ECFB9E820F}">
  <dimension ref="A1:H49"/>
  <sheetViews>
    <sheetView workbookViewId="0">
      <selection activeCell="K16" sqref="K16"/>
    </sheetView>
  </sheetViews>
  <sheetFormatPr defaultRowHeight="12.75"/>
  <cols>
    <col min="1" max="7" width="23.7109375" customWidth="1"/>
    <col min="8" max="8" width="18.140625" customWidth="1"/>
  </cols>
  <sheetData>
    <row r="1" spans="1:8">
      <c r="A1" s="2" t="s">
        <v>1291</v>
      </c>
    </row>
    <row r="2" spans="1:8">
      <c r="A2" s="226"/>
    </row>
    <row r="3" spans="1:8">
      <c r="A3" s="2" t="s">
        <v>1292</v>
      </c>
      <c r="B3" s="2" t="s">
        <v>1293</v>
      </c>
      <c r="C3" s="2" t="s">
        <v>1294</v>
      </c>
      <c r="D3" s="2" t="s">
        <v>1295</v>
      </c>
      <c r="E3" s="2" t="s">
        <v>1297</v>
      </c>
      <c r="F3" s="2" t="s">
        <v>1392</v>
      </c>
      <c r="G3" s="2" t="s">
        <v>1393</v>
      </c>
      <c r="H3" s="2" t="s">
        <v>1296</v>
      </c>
    </row>
    <row r="4" spans="1:8">
      <c r="A4" t="s">
        <v>1257</v>
      </c>
      <c r="B4" t="s">
        <v>1274</v>
      </c>
      <c r="C4" t="s">
        <v>1298</v>
      </c>
      <c r="D4" t="s">
        <v>1315</v>
      </c>
      <c r="E4" t="s">
        <v>1333</v>
      </c>
      <c r="F4" s="171" t="s">
        <v>1407</v>
      </c>
      <c r="H4" t="s">
        <v>1348</v>
      </c>
    </row>
    <row r="5" spans="1:8">
      <c r="A5" t="s">
        <v>1258</v>
      </c>
      <c r="B5" t="s">
        <v>1275</v>
      </c>
      <c r="C5" t="s">
        <v>1299</v>
      </c>
      <c r="D5" t="s">
        <v>1316</v>
      </c>
      <c r="E5" t="s">
        <v>1334</v>
      </c>
      <c r="F5" s="171" t="s">
        <v>1408</v>
      </c>
      <c r="H5" t="s">
        <v>1349</v>
      </c>
    </row>
    <row r="6" spans="1:8">
      <c r="A6" t="s">
        <v>1259</v>
      </c>
      <c r="B6" t="s">
        <v>1276</v>
      </c>
      <c r="C6" t="s">
        <v>1300</v>
      </c>
      <c r="D6" t="s">
        <v>1317</v>
      </c>
      <c r="E6" t="s">
        <v>1335</v>
      </c>
      <c r="F6" s="171" t="s">
        <v>1409</v>
      </c>
      <c r="H6" t="s">
        <v>1350</v>
      </c>
    </row>
    <row r="7" spans="1:8">
      <c r="A7" t="s">
        <v>1260</v>
      </c>
      <c r="B7" t="s">
        <v>1277</v>
      </c>
      <c r="C7" t="s">
        <v>1301</v>
      </c>
      <c r="D7" t="s">
        <v>1318</v>
      </c>
      <c r="E7" t="s">
        <v>1336</v>
      </c>
      <c r="F7" s="171" t="s">
        <v>1411</v>
      </c>
      <c r="H7" t="s">
        <v>1351</v>
      </c>
    </row>
    <row r="8" spans="1:8">
      <c r="A8" t="s">
        <v>1261</v>
      </c>
      <c r="B8" t="s">
        <v>1278</v>
      </c>
      <c r="C8" t="s">
        <v>1302</v>
      </c>
      <c r="D8" t="s">
        <v>1319</v>
      </c>
      <c r="E8" t="s">
        <v>1337</v>
      </c>
      <c r="F8" s="171" t="s">
        <v>1412</v>
      </c>
      <c r="H8" s="2" t="s">
        <v>1352</v>
      </c>
    </row>
    <row r="9" spans="1:8">
      <c r="A9" t="s">
        <v>1262</v>
      </c>
      <c r="B9" t="s">
        <v>1279</v>
      </c>
      <c r="C9" t="s">
        <v>1303</v>
      </c>
      <c r="D9" t="s">
        <v>1320</v>
      </c>
      <c r="E9" s="171" t="s">
        <v>1413</v>
      </c>
      <c r="F9" s="171" t="s">
        <v>1414</v>
      </c>
      <c r="H9" t="s">
        <v>1353</v>
      </c>
    </row>
    <row r="10" spans="1:8">
      <c r="A10" t="s">
        <v>1263</v>
      </c>
      <c r="B10" t="s">
        <v>1280</v>
      </c>
      <c r="C10" t="s">
        <v>1304</v>
      </c>
      <c r="D10" t="s">
        <v>1321</v>
      </c>
      <c r="E10" t="s">
        <v>1338</v>
      </c>
      <c r="F10" s="171" t="s">
        <v>1415</v>
      </c>
      <c r="H10" t="s">
        <v>1354</v>
      </c>
    </row>
    <row r="11" spans="1:8">
      <c r="A11" t="s">
        <v>1264</v>
      </c>
      <c r="B11" t="s">
        <v>1281</v>
      </c>
      <c r="C11" t="s">
        <v>1305</v>
      </c>
      <c r="D11" t="s">
        <v>1322</v>
      </c>
      <c r="E11" t="s">
        <v>1339</v>
      </c>
      <c r="F11" s="171" t="s">
        <v>1416</v>
      </c>
      <c r="H11" t="s">
        <v>1355</v>
      </c>
    </row>
    <row r="12" spans="1:8">
      <c r="A12" t="s">
        <v>1265</v>
      </c>
      <c r="B12" t="s">
        <v>1282</v>
      </c>
      <c r="C12" t="s">
        <v>1306</v>
      </c>
      <c r="D12" t="s">
        <v>1323</v>
      </c>
      <c r="E12" t="s">
        <v>1340</v>
      </c>
      <c r="F12" s="171" t="s">
        <v>1419</v>
      </c>
      <c r="H12" t="s">
        <v>1356</v>
      </c>
    </row>
    <row r="13" spans="1:8">
      <c r="A13" t="s">
        <v>1266</v>
      </c>
      <c r="B13" t="s">
        <v>1283</v>
      </c>
      <c r="C13" t="s">
        <v>1307</v>
      </c>
      <c r="D13" t="s">
        <v>1324</v>
      </c>
      <c r="E13" t="s">
        <v>1341</v>
      </c>
      <c r="F13" s="171" t="s">
        <v>1420</v>
      </c>
      <c r="H13" t="s">
        <v>1357</v>
      </c>
    </row>
    <row r="14" spans="1:8">
      <c r="A14" t="s">
        <v>1267</v>
      </c>
      <c r="B14" t="s">
        <v>1284</v>
      </c>
      <c r="C14" t="s">
        <v>1308</v>
      </c>
      <c r="D14" t="s">
        <v>1325</v>
      </c>
      <c r="E14" t="s">
        <v>1342</v>
      </c>
      <c r="F14" s="171" t="s">
        <v>1421</v>
      </c>
      <c r="H14" t="s">
        <v>1358</v>
      </c>
    </row>
    <row r="15" spans="1:8">
      <c r="A15" t="s">
        <v>1268</v>
      </c>
      <c r="B15" t="s">
        <v>1285</v>
      </c>
      <c r="C15" t="s">
        <v>1309</v>
      </c>
      <c r="D15" t="s">
        <v>1326</v>
      </c>
      <c r="E15" t="s">
        <v>1343</v>
      </c>
      <c r="F15" s="171" t="s">
        <v>1422</v>
      </c>
      <c r="H15" t="s">
        <v>1359</v>
      </c>
    </row>
    <row r="16" spans="1:8">
      <c r="A16" t="s">
        <v>1269</v>
      </c>
      <c r="B16" t="s">
        <v>1286</v>
      </c>
      <c r="C16" t="s">
        <v>1310</v>
      </c>
      <c r="D16" t="s">
        <v>1327</v>
      </c>
      <c r="E16" t="s">
        <v>1344</v>
      </c>
      <c r="F16" s="171" t="s">
        <v>1423</v>
      </c>
      <c r="H16" t="s">
        <v>1360</v>
      </c>
    </row>
    <row r="17" spans="1:8">
      <c r="A17" t="s">
        <v>1270</v>
      </c>
      <c r="B17" t="s">
        <v>1287</v>
      </c>
      <c r="C17" t="s">
        <v>1311</v>
      </c>
      <c r="D17" t="s">
        <v>1328</v>
      </c>
      <c r="E17" t="s">
        <v>1345</v>
      </c>
      <c r="F17" s="171" t="s">
        <v>1424</v>
      </c>
      <c r="H17" t="s">
        <v>1361</v>
      </c>
    </row>
    <row r="18" spans="1:8">
      <c r="A18" t="s">
        <v>1271</v>
      </c>
      <c r="B18" t="s">
        <v>1288</v>
      </c>
      <c r="C18" t="s">
        <v>1312</v>
      </c>
      <c r="D18" t="s">
        <v>1329</v>
      </c>
      <c r="E18" t="s">
        <v>1346</v>
      </c>
      <c r="F18" s="171" t="s">
        <v>1425</v>
      </c>
      <c r="H18" t="s">
        <v>1362</v>
      </c>
    </row>
    <row r="19" spans="1:8">
      <c r="A19" t="s">
        <v>1272</v>
      </c>
      <c r="B19" t="s">
        <v>1289</v>
      </c>
      <c r="C19" t="s">
        <v>1313</v>
      </c>
      <c r="D19" t="s">
        <v>1330</v>
      </c>
      <c r="E19" t="s">
        <v>1347</v>
      </c>
      <c r="F19" s="171" t="s">
        <v>1418</v>
      </c>
      <c r="H19" t="s">
        <v>1363</v>
      </c>
    </row>
    <row r="20" spans="1:8">
      <c r="A20" t="s">
        <v>1273</v>
      </c>
      <c r="B20" t="s">
        <v>1290</v>
      </c>
      <c r="C20" t="s">
        <v>1314</v>
      </c>
      <c r="D20" t="s">
        <v>1331</v>
      </c>
      <c r="E20" s="171" t="s">
        <v>1430</v>
      </c>
      <c r="F20" s="171" t="s">
        <v>1410</v>
      </c>
      <c r="H20" t="s">
        <v>1364</v>
      </c>
    </row>
    <row r="21" spans="1:8">
      <c r="D21" t="s">
        <v>1332</v>
      </c>
      <c r="E21" s="171" t="s">
        <v>1492</v>
      </c>
      <c r="F21" s="171" t="s">
        <v>1417</v>
      </c>
      <c r="H21" t="s">
        <v>1365</v>
      </c>
    </row>
    <row r="22" spans="1:8">
      <c r="H22" t="s">
        <v>1366</v>
      </c>
    </row>
    <row r="23" spans="1:8">
      <c r="H23" t="s">
        <v>1367</v>
      </c>
    </row>
    <row r="24" spans="1:8">
      <c r="H24" t="s">
        <v>1368</v>
      </c>
    </row>
    <row r="25" spans="1:8">
      <c r="H25" t="s">
        <v>1369</v>
      </c>
    </row>
    <row r="26" spans="1:8">
      <c r="H26" t="s">
        <v>1370</v>
      </c>
    </row>
    <row r="27" spans="1:8">
      <c r="H27" t="s">
        <v>1371</v>
      </c>
    </row>
    <row r="28" spans="1:8">
      <c r="H28" t="s">
        <v>1372</v>
      </c>
    </row>
    <row r="29" spans="1:8">
      <c r="H29" t="s">
        <v>1373</v>
      </c>
    </row>
    <row r="30" spans="1:8">
      <c r="H30" t="s">
        <v>1374</v>
      </c>
    </row>
    <row r="31" spans="1:8">
      <c r="H31" t="s">
        <v>1375</v>
      </c>
    </row>
    <row r="32" spans="1:8">
      <c r="H32" t="s">
        <v>1376</v>
      </c>
    </row>
    <row r="33" spans="8:8">
      <c r="H33" t="s">
        <v>1377</v>
      </c>
    </row>
    <row r="34" spans="8:8">
      <c r="H34" t="s">
        <v>1378</v>
      </c>
    </row>
    <row r="35" spans="8:8">
      <c r="H35" t="s">
        <v>1379</v>
      </c>
    </row>
    <row r="36" spans="8:8">
      <c r="H36" t="s">
        <v>1380</v>
      </c>
    </row>
    <row r="37" spans="8:8">
      <c r="H37" t="s">
        <v>1381</v>
      </c>
    </row>
    <row r="38" spans="8:8">
      <c r="H38" t="s">
        <v>1382</v>
      </c>
    </row>
    <row r="39" spans="8:8">
      <c r="H39" t="s">
        <v>1383</v>
      </c>
    </row>
    <row r="40" spans="8:8">
      <c r="H40" t="s">
        <v>1384</v>
      </c>
    </row>
    <row r="41" spans="8:8">
      <c r="H41" t="s">
        <v>1385</v>
      </c>
    </row>
    <row r="42" spans="8:8">
      <c r="H42" t="s">
        <v>1386</v>
      </c>
    </row>
    <row r="43" spans="8:8">
      <c r="H43" t="s">
        <v>1387</v>
      </c>
    </row>
    <row r="44" spans="8:8">
      <c r="H44" t="s">
        <v>1388</v>
      </c>
    </row>
    <row r="45" spans="8:8">
      <c r="H45" t="s">
        <v>1389</v>
      </c>
    </row>
    <row r="46" spans="8:8">
      <c r="H46" t="s">
        <v>1390</v>
      </c>
    </row>
    <row r="47" spans="8:8">
      <c r="H47" t="s">
        <v>1391</v>
      </c>
    </row>
    <row r="48" spans="8:8">
      <c r="H48" s="171" t="s">
        <v>1490</v>
      </c>
    </row>
    <row r="49" spans="8:8">
      <c r="H49" s="171" t="s">
        <v>1491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76"/>
  <sheetViews>
    <sheetView view="pageBreakPreview" topLeftCell="A49" zoomScale="180" zoomScaleNormal="10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21.5703125" customWidth="1"/>
    <col min="19" max="19" width="13" customWidth="1"/>
  </cols>
  <sheetData>
    <row r="1" spans="2:19" ht="12.95" customHeight="1">
      <c r="B1" s="530">
        <v>2022</v>
      </c>
      <c r="C1" s="530"/>
      <c r="D1" s="542" t="s">
        <v>191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34"/>
      <c r="P1" s="34"/>
    </row>
    <row r="2" spans="2:19" ht="12.95" customHeight="1">
      <c r="B2" s="46" t="s">
        <v>81</v>
      </c>
      <c r="C2" s="46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34"/>
      <c r="P2" s="34"/>
    </row>
    <row r="3" spans="2:19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9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S4" s="12"/>
    </row>
    <row r="5" spans="2:19" ht="12.95" customHeight="1">
      <c r="B5" s="519" t="str">
        <f>'Team Totals'!$A$18</f>
        <v>Blitz</v>
      </c>
      <c r="C5" s="520"/>
      <c r="D5" s="426" t="s">
        <v>591</v>
      </c>
      <c r="E5" s="34"/>
      <c r="F5" s="519" t="str">
        <f>'Team Totals'!$A$11</f>
        <v>Armadillos</v>
      </c>
      <c r="G5" s="520"/>
      <c r="H5" s="426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27" t="s">
        <v>591</v>
      </c>
      <c r="S5" s="31"/>
    </row>
    <row r="6" spans="2:19" ht="12.95" customHeight="1">
      <c r="B6" s="50" t="s">
        <v>104</v>
      </c>
      <c r="C6" s="51" t="s">
        <v>531</v>
      </c>
      <c r="D6" s="52">
        <v>21</v>
      </c>
      <c r="E6" s="34"/>
      <c r="F6" s="50" t="s">
        <v>104</v>
      </c>
      <c r="G6" s="51" t="s">
        <v>417</v>
      </c>
      <c r="H6" s="52">
        <v>6</v>
      </c>
      <c r="I6" s="34"/>
      <c r="J6" s="50" t="s">
        <v>104</v>
      </c>
      <c r="K6" s="51" t="s">
        <v>447</v>
      </c>
      <c r="L6" s="52">
        <v>18</v>
      </c>
      <c r="M6" s="34"/>
      <c r="N6" s="50" t="s">
        <v>104</v>
      </c>
      <c r="O6" s="51" t="s">
        <v>379</v>
      </c>
      <c r="P6" s="52">
        <v>3</v>
      </c>
    </row>
    <row r="7" spans="2:19" ht="12.95" customHeight="1">
      <c r="B7" s="50" t="s">
        <v>105</v>
      </c>
      <c r="C7" s="51" t="s">
        <v>533</v>
      </c>
      <c r="D7" s="52">
        <v>0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450</v>
      </c>
      <c r="L7" s="52">
        <v>9</v>
      </c>
      <c r="M7" s="34"/>
      <c r="N7" s="50" t="s">
        <v>105</v>
      </c>
      <c r="O7" s="51" t="s">
        <v>380</v>
      </c>
      <c r="P7" s="52">
        <v>6</v>
      </c>
      <c r="S7" s="31"/>
    </row>
    <row r="8" spans="2:19" ht="12.95" customHeight="1">
      <c r="B8" s="50" t="s">
        <v>105</v>
      </c>
      <c r="C8" s="51" t="s">
        <v>653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381</v>
      </c>
      <c r="P8" s="52">
        <v>0</v>
      </c>
    </row>
    <row r="9" spans="2:19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423</v>
      </c>
      <c r="H9" s="52">
        <v>3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0</v>
      </c>
      <c r="S9" s="31"/>
    </row>
    <row r="10" spans="2:19" ht="12.95" customHeight="1">
      <c r="B10" s="50" t="s">
        <v>106</v>
      </c>
      <c r="C10" s="51" t="s">
        <v>541</v>
      </c>
      <c r="D10" s="52">
        <v>0</v>
      </c>
      <c r="E10" s="34"/>
      <c r="F10" s="50" t="s">
        <v>106</v>
      </c>
      <c r="G10" s="51" t="s">
        <v>425</v>
      </c>
      <c r="H10" s="52">
        <v>6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616</v>
      </c>
      <c r="P10" s="52">
        <v>0</v>
      </c>
    </row>
    <row r="11" spans="2:19" ht="12.95" customHeight="1">
      <c r="B11" s="50" t="s">
        <v>106</v>
      </c>
      <c r="C11" s="51" t="s">
        <v>539</v>
      </c>
      <c r="D11" s="52">
        <v>0</v>
      </c>
      <c r="E11" s="34"/>
      <c r="F11" s="50" t="s">
        <v>106</v>
      </c>
      <c r="G11" s="51" t="s">
        <v>424</v>
      </c>
      <c r="H11" s="52">
        <v>3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1</v>
      </c>
      <c r="S11" s="31"/>
    </row>
    <row r="12" spans="2:19" ht="12.95" customHeight="1">
      <c r="B12" s="50" t="s">
        <v>107</v>
      </c>
      <c r="C12" s="34" t="s">
        <v>542</v>
      </c>
      <c r="D12" s="52">
        <v>14</v>
      </c>
      <c r="E12" s="34"/>
      <c r="F12" s="50" t="s">
        <v>107</v>
      </c>
      <c r="G12" s="51" t="s">
        <v>428</v>
      </c>
      <c r="H12" s="52">
        <v>11</v>
      </c>
      <c r="I12" s="34"/>
      <c r="J12" s="50" t="s">
        <v>107</v>
      </c>
      <c r="K12" s="51" t="s">
        <v>455</v>
      </c>
      <c r="L12" s="52">
        <v>7</v>
      </c>
      <c r="M12" s="34"/>
      <c r="N12" s="50" t="s">
        <v>107</v>
      </c>
      <c r="O12" s="51" t="s">
        <v>388</v>
      </c>
      <c r="P12" s="52">
        <v>4</v>
      </c>
    </row>
    <row r="13" spans="2:19" ht="12.95" customHeight="1">
      <c r="B13" s="50" t="s">
        <v>108</v>
      </c>
      <c r="C13" s="51" t="s">
        <v>595</v>
      </c>
      <c r="D13" s="52">
        <v>0</v>
      </c>
      <c r="E13" s="34"/>
      <c r="F13" s="50" t="s">
        <v>108</v>
      </c>
      <c r="G13" s="51" t="s">
        <v>430</v>
      </c>
      <c r="H13" s="52">
        <v>12</v>
      </c>
      <c r="I13" s="34"/>
      <c r="J13" s="50" t="s">
        <v>108</v>
      </c>
      <c r="K13" s="51" t="s">
        <v>457</v>
      </c>
      <c r="L13" s="52">
        <v>0</v>
      </c>
      <c r="M13" s="34"/>
      <c r="N13" s="50" t="s">
        <v>108</v>
      </c>
      <c r="O13" s="51" t="s">
        <v>663</v>
      </c>
      <c r="P13" s="52">
        <v>0</v>
      </c>
      <c r="S13" s="31"/>
    </row>
    <row r="14" spans="2:19" ht="12.95" customHeight="1">
      <c r="B14" s="50"/>
      <c r="C14" s="53" t="s">
        <v>28</v>
      </c>
      <c r="D14" s="54">
        <f>SUM(D6:D13)</f>
        <v>35</v>
      </c>
      <c r="E14" s="34"/>
      <c r="F14" s="50"/>
      <c r="G14" s="55" t="s">
        <v>28</v>
      </c>
      <c r="H14" s="54">
        <f>SUM(H6:H13)</f>
        <v>41</v>
      </c>
      <c r="I14" s="34"/>
      <c r="J14" s="50"/>
      <c r="K14" s="53" t="s">
        <v>28</v>
      </c>
      <c r="L14" s="54">
        <f>SUM(L6:L13)</f>
        <v>34</v>
      </c>
      <c r="M14" s="34"/>
      <c r="N14" s="50"/>
      <c r="O14" s="53" t="s">
        <v>28</v>
      </c>
      <c r="P14" s="54">
        <f>SUM(P6:P13)</f>
        <v>14</v>
      </c>
    </row>
    <row r="15" spans="2:19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  <c r="S15" s="32"/>
    </row>
    <row r="16" spans="2:19" ht="12.95" customHeight="1">
      <c r="B16" s="519" t="str">
        <f>'Team Totals'!$A$19</f>
        <v>Dogs</v>
      </c>
      <c r="C16" s="520"/>
      <c r="D16" s="159" t="s">
        <v>664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9" t="s">
        <v>591</v>
      </c>
      <c r="R16" s="5"/>
    </row>
    <row r="17" spans="2:19" ht="12.95" customHeight="1">
      <c r="B17" s="50" t="s">
        <v>104</v>
      </c>
      <c r="C17" s="51" t="s">
        <v>545</v>
      </c>
      <c r="D17" s="52">
        <v>6</v>
      </c>
      <c r="E17" s="34"/>
      <c r="F17" s="50" t="s">
        <v>104</v>
      </c>
      <c r="G17" s="51" t="s">
        <v>474</v>
      </c>
      <c r="H17" s="52">
        <v>3</v>
      </c>
      <c r="I17" s="34"/>
      <c r="J17" s="50" t="s">
        <v>104</v>
      </c>
      <c r="K17" s="51" t="s">
        <v>459</v>
      </c>
      <c r="L17" s="52">
        <v>24</v>
      </c>
      <c r="M17" s="34"/>
      <c r="N17" s="50" t="s">
        <v>104</v>
      </c>
      <c r="O17" s="51" t="s">
        <v>367</v>
      </c>
      <c r="P17" s="52">
        <v>3</v>
      </c>
      <c r="R17" s="5"/>
    </row>
    <row r="18" spans="2:19" ht="12.95" customHeight="1">
      <c r="B18" s="50" t="s">
        <v>105</v>
      </c>
      <c r="C18" s="51" t="s">
        <v>548</v>
      </c>
      <c r="D18" s="52">
        <v>0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18</v>
      </c>
      <c r="R18" s="5"/>
    </row>
    <row r="19" spans="2:19" ht="12.95" customHeight="1">
      <c r="B19" s="50" t="s">
        <v>105</v>
      </c>
      <c r="C19" s="51" t="s">
        <v>549</v>
      </c>
      <c r="D19" s="52">
        <v>0</v>
      </c>
      <c r="E19" s="34"/>
      <c r="F19" s="50" t="s">
        <v>105</v>
      </c>
      <c r="G19" s="51" t="s">
        <v>477</v>
      </c>
      <c r="H19" s="52">
        <v>6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370</v>
      </c>
      <c r="P19" s="52">
        <v>3</v>
      </c>
      <c r="R19" s="5"/>
    </row>
    <row r="20" spans="2:19" ht="12.95" customHeight="1">
      <c r="B20" s="50" t="s">
        <v>106</v>
      </c>
      <c r="C20" s="51" t="s">
        <v>552</v>
      </c>
      <c r="D20" s="52">
        <v>0</v>
      </c>
      <c r="E20" s="34"/>
      <c r="F20" s="50" t="s">
        <v>106</v>
      </c>
      <c r="G20" s="51" t="s">
        <v>480</v>
      </c>
      <c r="H20" s="52">
        <v>3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6</v>
      </c>
      <c r="R20" s="5"/>
    </row>
    <row r="21" spans="2:19" ht="12.95" customHeight="1">
      <c r="B21" s="50" t="s">
        <v>106</v>
      </c>
      <c r="C21" s="51" t="s">
        <v>553</v>
      </c>
      <c r="D21" s="52">
        <v>3</v>
      </c>
      <c r="E21" s="34"/>
      <c r="F21" s="50" t="s">
        <v>106</v>
      </c>
      <c r="G21" s="51" t="s">
        <v>483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  <c r="R21" s="5"/>
    </row>
    <row r="22" spans="2:19" ht="12.95" customHeight="1">
      <c r="B22" s="50" t="s">
        <v>106</v>
      </c>
      <c r="C22" s="51" t="s">
        <v>554</v>
      </c>
      <c r="D22" s="52">
        <v>0</v>
      </c>
      <c r="E22" s="34"/>
      <c r="F22" s="50" t="s">
        <v>106</v>
      </c>
      <c r="G22" s="51" t="s">
        <v>482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373</v>
      </c>
      <c r="P22" s="52">
        <v>0</v>
      </c>
      <c r="R22" s="5"/>
    </row>
    <row r="23" spans="2:19" ht="12.95" customHeight="1">
      <c r="B23" s="50" t="s">
        <v>107</v>
      </c>
      <c r="C23" s="51" t="s">
        <v>557</v>
      </c>
      <c r="D23" s="52">
        <v>11</v>
      </c>
      <c r="E23" s="34"/>
      <c r="F23" s="50" t="s">
        <v>107</v>
      </c>
      <c r="G23" s="51" t="s">
        <v>485</v>
      </c>
      <c r="H23" s="52">
        <v>12</v>
      </c>
      <c r="I23" s="34"/>
      <c r="J23" s="50" t="s">
        <v>107</v>
      </c>
      <c r="K23" s="51" t="s">
        <v>471</v>
      </c>
      <c r="L23" s="52">
        <v>1</v>
      </c>
      <c r="M23" s="34"/>
      <c r="N23" s="50" t="s">
        <v>107</v>
      </c>
      <c r="O23" s="51" t="s">
        <v>376</v>
      </c>
      <c r="P23" s="52">
        <v>6</v>
      </c>
      <c r="R23" s="5"/>
    </row>
    <row r="24" spans="2:19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6</v>
      </c>
      <c r="M24" s="34"/>
      <c r="N24" s="50" t="s">
        <v>108</v>
      </c>
      <c r="O24" s="51" t="s">
        <v>378</v>
      </c>
      <c r="P24" s="52">
        <v>0</v>
      </c>
    </row>
    <row r="25" spans="2:19" ht="12.95" customHeight="1">
      <c r="B25" s="50"/>
      <c r="C25" s="53" t="s">
        <v>28</v>
      </c>
      <c r="D25" s="54">
        <f>SUM(D17:D24)</f>
        <v>20</v>
      </c>
      <c r="E25" s="34"/>
      <c r="F25" s="50"/>
      <c r="G25" s="55" t="s">
        <v>28</v>
      </c>
      <c r="H25" s="54">
        <f>SUM(H17:H24)</f>
        <v>24</v>
      </c>
      <c r="I25" s="34"/>
      <c r="J25" s="50"/>
      <c r="K25" s="53" t="s">
        <v>28</v>
      </c>
      <c r="L25" s="54">
        <f>SUM(L17:L24)</f>
        <v>31</v>
      </c>
      <c r="M25" s="34"/>
      <c r="N25" s="50"/>
      <c r="O25" s="53" t="s">
        <v>28</v>
      </c>
      <c r="P25" s="54">
        <f>SUM(P17:P24)</f>
        <v>36</v>
      </c>
    </row>
    <row r="26" spans="2:19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S26" s="33"/>
    </row>
    <row r="27" spans="2:19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27" t="s">
        <v>591</v>
      </c>
    </row>
    <row r="28" spans="2:19" ht="12.95" customHeight="1">
      <c r="B28" s="50" t="s">
        <v>104</v>
      </c>
      <c r="C28" s="51" t="s">
        <v>560</v>
      </c>
      <c r="D28" s="52">
        <v>4</v>
      </c>
      <c r="E28" s="34"/>
      <c r="F28" s="50" t="s">
        <v>104</v>
      </c>
      <c r="G28" s="51" t="s">
        <v>390</v>
      </c>
      <c r="H28" s="52">
        <v>12</v>
      </c>
      <c r="I28" s="34"/>
      <c r="J28" s="50" t="s">
        <v>104</v>
      </c>
      <c r="K28" s="51" t="s">
        <v>518</v>
      </c>
      <c r="L28" s="52">
        <v>7</v>
      </c>
      <c r="M28" s="34"/>
      <c r="N28" s="50" t="s">
        <v>104</v>
      </c>
      <c r="O28" s="51" t="s">
        <v>402</v>
      </c>
      <c r="P28" s="52">
        <v>12</v>
      </c>
      <c r="S28" s="33"/>
    </row>
    <row r="29" spans="2:19" ht="12.95" customHeight="1">
      <c r="B29" s="50" t="s">
        <v>105</v>
      </c>
      <c r="C29" s="51" t="s">
        <v>563</v>
      </c>
      <c r="D29" s="52">
        <v>0</v>
      </c>
      <c r="E29" s="34"/>
      <c r="F29" s="50" t="s">
        <v>105</v>
      </c>
      <c r="G29" s="51" t="s">
        <v>392</v>
      </c>
      <c r="H29" s="52">
        <v>6</v>
      </c>
      <c r="I29" s="34"/>
      <c r="J29" s="50" t="s">
        <v>105</v>
      </c>
      <c r="K29" s="51" t="s">
        <v>610</v>
      </c>
      <c r="L29" s="52">
        <v>0</v>
      </c>
      <c r="M29" s="34"/>
      <c r="N29" s="50" t="s">
        <v>105</v>
      </c>
      <c r="O29" s="51" t="s">
        <v>405</v>
      </c>
      <c r="P29" s="52">
        <v>0</v>
      </c>
    </row>
    <row r="30" spans="2:19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393</v>
      </c>
      <c r="H30" s="52">
        <v>0</v>
      </c>
      <c r="I30" s="34"/>
      <c r="J30" s="50" t="s">
        <v>105</v>
      </c>
      <c r="K30" s="51" t="s">
        <v>530</v>
      </c>
      <c r="L30" s="52">
        <v>0</v>
      </c>
      <c r="M30" s="34"/>
      <c r="N30" s="50" t="s">
        <v>105</v>
      </c>
      <c r="O30" s="51" t="s">
        <v>406</v>
      </c>
      <c r="P30" s="52">
        <v>0</v>
      </c>
      <c r="S30" s="33"/>
    </row>
    <row r="31" spans="2:19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395</v>
      </c>
      <c r="H31" s="52">
        <v>3</v>
      </c>
      <c r="I31" s="34"/>
      <c r="J31" s="50" t="s">
        <v>106</v>
      </c>
      <c r="K31" s="51" t="s">
        <v>523</v>
      </c>
      <c r="L31" s="52">
        <v>9</v>
      </c>
      <c r="M31" s="34"/>
      <c r="N31" s="50" t="s">
        <v>106</v>
      </c>
      <c r="O31" s="51" t="s">
        <v>412</v>
      </c>
      <c r="P31" s="52">
        <v>3</v>
      </c>
    </row>
    <row r="32" spans="2:19" ht="12.95" customHeight="1">
      <c r="B32" s="50" t="s">
        <v>106</v>
      </c>
      <c r="C32" s="51" t="s">
        <v>569</v>
      </c>
      <c r="D32" s="52">
        <v>0</v>
      </c>
      <c r="E32" s="34"/>
      <c r="F32" s="50" t="s">
        <v>106</v>
      </c>
      <c r="G32" s="51" t="s">
        <v>396</v>
      </c>
      <c r="H32" s="52">
        <v>3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409</v>
      </c>
      <c r="P32" s="52">
        <v>0</v>
      </c>
      <c r="S32" s="33"/>
    </row>
    <row r="33" spans="2:21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397</v>
      </c>
      <c r="H33" s="52">
        <v>0</v>
      </c>
      <c r="I33" s="34"/>
      <c r="J33" s="50" t="s">
        <v>106</v>
      </c>
      <c r="K33" s="51" t="s">
        <v>526</v>
      </c>
      <c r="L33" s="52">
        <v>4</v>
      </c>
      <c r="M33" s="34"/>
      <c r="N33" s="50" t="s">
        <v>106</v>
      </c>
      <c r="O33" s="51" t="s">
        <v>410</v>
      </c>
      <c r="P33" s="52">
        <v>3</v>
      </c>
    </row>
    <row r="34" spans="2:21" ht="12.95" customHeight="1">
      <c r="B34" s="50" t="s">
        <v>107</v>
      </c>
      <c r="C34" s="51" t="s">
        <v>571</v>
      </c>
      <c r="D34" s="52">
        <v>9</v>
      </c>
      <c r="E34" s="34"/>
      <c r="F34" s="50" t="s">
        <v>107</v>
      </c>
      <c r="G34" s="51" t="s">
        <v>399</v>
      </c>
      <c r="H34" s="52">
        <v>9</v>
      </c>
      <c r="I34" s="34"/>
      <c r="J34" s="50" t="s">
        <v>107</v>
      </c>
      <c r="K34" s="51" t="s">
        <v>527</v>
      </c>
      <c r="L34" s="52">
        <v>8</v>
      </c>
      <c r="M34" s="34"/>
      <c r="N34" s="50" t="s">
        <v>107</v>
      </c>
      <c r="O34" s="51" t="s">
        <v>614</v>
      </c>
      <c r="P34" s="52">
        <v>10</v>
      </c>
      <c r="S34" s="33"/>
    </row>
    <row r="35" spans="2:21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12</v>
      </c>
      <c r="I35" s="34"/>
      <c r="J35" s="50" t="s">
        <v>108</v>
      </c>
      <c r="K35" s="51" t="s">
        <v>529</v>
      </c>
      <c r="L35" s="52">
        <v>12</v>
      </c>
      <c r="M35" s="34"/>
      <c r="N35" s="50" t="s">
        <v>108</v>
      </c>
      <c r="O35" s="51" t="s">
        <v>416</v>
      </c>
      <c r="P35" s="52">
        <v>2</v>
      </c>
    </row>
    <row r="36" spans="2:21" ht="12.95" customHeight="1">
      <c r="B36" s="50"/>
      <c r="C36" s="53" t="s">
        <v>28</v>
      </c>
      <c r="D36" s="54">
        <f>SUM(D28:D35)</f>
        <v>13</v>
      </c>
      <c r="E36" s="34"/>
      <c r="F36" s="50"/>
      <c r="G36" s="53" t="s">
        <v>28</v>
      </c>
      <c r="H36" s="54">
        <f>SUM(H28:H35)</f>
        <v>45</v>
      </c>
      <c r="I36" s="34"/>
      <c r="J36" s="50"/>
      <c r="K36" s="53" t="s">
        <v>28</v>
      </c>
      <c r="L36" s="54">
        <f>SUM(L28:L35)</f>
        <v>40</v>
      </c>
      <c r="M36" s="34"/>
      <c r="N36" s="51"/>
      <c r="O36" s="55" t="s">
        <v>28</v>
      </c>
      <c r="P36" s="54">
        <f>SUM(P28:P35)</f>
        <v>30</v>
      </c>
      <c r="S36" s="33"/>
    </row>
    <row r="37" spans="2:21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21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  <c r="S38" s="33"/>
    </row>
    <row r="39" spans="2:21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489</v>
      </c>
      <c r="H39" s="52">
        <v>9</v>
      </c>
      <c r="I39" s="34"/>
      <c r="J39" s="50" t="s">
        <v>104</v>
      </c>
      <c r="K39" s="51" t="s">
        <v>432</v>
      </c>
      <c r="L39" s="52">
        <v>9</v>
      </c>
      <c r="M39" s="34"/>
      <c r="N39" s="50" t="s">
        <v>104</v>
      </c>
      <c r="O39" s="51" t="s">
        <v>503</v>
      </c>
      <c r="P39" s="52">
        <v>0</v>
      </c>
    </row>
    <row r="40" spans="2:21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492</v>
      </c>
      <c r="H40" s="52">
        <v>0</v>
      </c>
      <c r="I40" s="34"/>
      <c r="J40" s="50" t="s">
        <v>105</v>
      </c>
      <c r="K40" s="51" t="s">
        <v>435</v>
      </c>
      <c r="L40" s="52">
        <v>0</v>
      </c>
      <c r="M40" s="34"/>
      <c r="N40" s="50" t="s">
        <v>105</v>
      </c>
      <c r="O40" s="51" t="s">
        <v>505</v>
      </c>
      <c r="P40" s="52">
        <v>0</v>
      </c>
      <c r="S40" s="33"/>
    </row>
    <row r="41" spans="2:21" ht="12.95" customHeight="1">
      <c r="B41" s="50" t="s">
        <v>105</v>
      </c>
      <c r="C41" s="51" t="s">
        <v>578</v>
      </c>
      <c r="D41" s="52">
        <v>0</v>
      </c>
      <c r="E41" s="34"/>
      <c r="F41" s="50" t="s">
        <v>105</v>
      </c>
      <c r="G41" s="51" t="s">
        <v>493</v>
      </c>
      <c r="H41" s="52">
        <v>0</v>
      </c>
      <c r="I41" s="34"/>
      <c r="J41" s="50" t="s">
        <v>105</v>
      </c>
      <c r="K41" s="51" t="s">
        <v>436</v>
      </c>
      <c r="L41" s="52">
        <v>0</v>
      </c>
      <c r="M41" s="34"/>
      <c r="N41" s="50" t="s">
        <v>105</v>
      </c>
      <c r="O41" s="51" t="s">
        <v>508</v>
      </c>
      <c r="P41" s="52">
        <v>0</v>
      </c>
    </row>
    <row r="42" spans="2:21" ht="12.95" customHeight="1">
      <c r="B42" s="50" t="s">
        <v>106</v>
      </c>
      <c r="C42" s="51" t="s">
        <v>581</v>
      </c>
      <c r="D42" s="52">
        <v>9</v>
      </c>
      <c r="E42" s="34"/>
      <c r="F42" s="50" t="s">
        <v>106</v>
      </c>
      <c r="G42" s="51" t="s">
        <v>495</v>
      </c>
      <c r="H42" s="52">
        <v>6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S42" s="4"/>
    </row>
    <row r="43" spans="2:21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497</v>
      </c>
      <c r="H43" s="52">
        <v>0</v>
      </c>
      <c r="I43" s="34"/>
      <c r="J43" s="50" t="s">
        <v>106</v>
      </c>
      <c r="K43" s="51" t="s">
        <v>442</v>
      </c>
      <c r="L43" s="52">
        <v>0</v>
      </c>
      <c r="M43" s="34"/>
      <c r="N43" s="50" t="s">
        <v>106</v>
      </c>
      <c r="O43" s="51" t="s">
        <v>510</v>
      </c>
      <c r="P43" s="52">
        <v>0</v>
      </c>
      <c r="S43" s="4"/>
    </row>
    <row r="44" spans="2:21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3</v>
      </c>
      <c r="I44" s="34"/>
      <c r="J44" s="50" t="s">
        <v>106</v>
      </c>
      <c r="K44" s="51" t="s">
        <v>441</v>
      </c>
      <c r="L44" s="52">
        <v>0</v>
      </c>
      <c r="M44" s="34"/>
      <c r="N44" s="50" t="s">
        <v>106</v>
      </c>
      <c r="O44" s="51" t="s">
        <v>511</v>
      </c>
      <c r="P44" s="52">
        <v>6</v>
      </c>
      <c r="S44" s="4"/>
    </row>
    <row r="45" spans="2:21" ht="12.95" customHeight="1">
      <c r="B45" s="50" t="s">
        <v>107</v>
      </c>
      <c r="C45" s="51" t="s">
        <v>584</v>
      </c>
      <c r="D45" s="52">
        <v>6</v>
      </c>
      <c r="E45" s="34"/>
      <c r="F45" s="50" t="s">
        <v>107</v>
      </c>
      <c r="G45" s="51" t="s">
        <v>500</v>
      </c>
      <c r="H45" s="52">
        <v>0</v>
      </c>
      <c r="I45" s="34"/>
      <c r="J45" s="50" t="s">
        <v>107</v>
      </c>
      <c r="K45" s="51" t="s">
        <v>444</v>
      </c>
      <c r="L45" s="52">
        <v>5</v>
      </c>
      <c r="M45" s="34"/>
      <c r="N45" s="50" t="s">
        <v>107</v>
      </c>
      <c r="O45" s="51" t="s">
        <v>514</v>
      </c>
      <c r="P45" s="52">
        <v>1</v>
      </c>
      <c r="S45" s="4"/>
    </row>
    <row r="46" spans="2:21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  <c r="S46" s="21"/>
    </row>
    <row r="47" spans="2:21" ht="12.95" customHeight="1">
      <c r="B47" s="50"/>
      <c r="C47" s="53" t="s">
        <v>28</v>
      </c>
      <c r="D47" s="54">
        <f>SUM(D39:D46)</f>
        <v>21</v>
      </c>
      <c r="E47" s="34"/>
      <c r="F47" s="50"/>
      <c r="G47" s="53" t="s">
        <v>28</v>
      </c>
      <c r="H47" s="54">
        <f>SUM(H39:H46)</f>
        <v>18</v>
      </c>
      <c r="I47" s="34"/>
      <c r="J47" s="50"/>
      <c r="K47" s="53" t="s">
        <v>28</v>
      </c>
      <c r="L47" s="54">
        <f>SUM(L39:L46)</f>
        <v>14</v>
      </c>
      <c r="M47" s="34"/>
      <c r="N47" s="50"/>
      <c r="O47" s="53" t="s">
        <v>28</v>
      </c>
      <c r="P47" s="54">
        <f>SUM(P39:P46)</f>
        <v>7</v>
      </c>
      <c r="S47" s="26"/>
    </row>
    <row r="48" spans="2:21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S48" s="540"/>
      <c r="T48" s="540"/>
      <c r="U48" s="540"/>
    </row>
    <row r="49" spans="2:3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81</v>
      </c>
      <c r="P49" s="60"/>
      <c r="S49" s="541"/>
      <c r="T49" s="541"/>
      <c r="U49" s="541"/>
    </row>
    <row r="50" spans="2:30" ht="12.95" customHeight="1">
      <c r="B50" s="429" t="s">
        <v>82</v>
      </c>
      <c r="C50" s="61" t="s">
        <v>24</v>
      </c>
      <c r="D50" s="62">
        <f>H36</f>
        <v>45</v>
      </c>
      <c r="E50" s="63"/>
      <c r="F50" s="64"/>
      <c r="G50" s="61" t="s">
        <v>25</v>
      </c>
      <c r="H50" s="62">
        <f>L25</f>
        <v>31</v>
      </c>
      <c r="I50" s="63"/>
      <c r="J50" s="251" t="s">
        <v>82</v>
      </c>
      <c r="K50" s="61" t="s">
        <v>655</v>
      </c>
      <c r="L50" s="62">
        <f>L14</f>
        <v>34</v>
      </c>
      <c r="M50" s="63"/>
      <c r="N50" s="318"/>
      <c r="O50" s="61" t="s">
        <v>83</v>
      </c>
      <c r="P50" s="65">
        <f>P36</f>
        <v>30</v>
      </c>
      <c r="S50" s="539">
        <f>'wk1'!O67</f>
        <v>0</v>
      </c>
      <c r="T50" s="539"/>
      <c r="U50" s="539"/>
    </row>
    <row r="51" spans="2:30" ht="12.95" customHeight="1">
      <c r="B51" s="428"/>
      <c r="C51" s="46" t="s">
        <v>657</v>
      </c>
      <c r="D51" s="66">
        <f>H47</f>
        <v>18</v>
      </c>
      <c r="E51" s="66"/>
      <c r="F51" s="74" t="s">
        <v>31</v>
      </c>
      <c r="G51" s="46" t="s">
        <v>200</v>
      </c>
      <c r="H51" s="66">
        <f>L36</f>
        <v>40</v>
      </c>
      <c r="I51" s="34"/>
      <c r="J51" s="162"/>
      <c r="K51" s="46" t="s">
        <v>148</v>
      </c>
      <c r="L51" s="66">
        <f>H14</f>
        <v>41</v>
      </c>
      <c r="M51" s="34"/>
      <c r="N51" s="74" t="s">
        <v>31</v>
      </c>
      <c r="O51" s="46" t="s">
        <v>661</v>
      </c>
      <c r="P51" s="69">
        <f>D14</f>
        <v>35</v>
      </c>
      <c r="S51" s="539">
        <f>'wk1'!O68</f>
        <v>0</v>
      </c>
      <c r="T51" s="539"/>
      <c r="U51" s="539"/>
    </row>
    <row r="52" spans="2:30" ht="12.95" customHeight="1">
      <c r="B52" s="240"/>
      <c r="E52" s="34"/>
      <c r="F52" s="122"/>
      <c r="I52" s="34"/>
      <c r="J52" s="56"/>
      <c r="M52" s="34"/>
      <c r="P52" s="170"/>
      <c r="S52" s="539">
        <f>'wk1'!O69</f>
        <v>0</v>
      </c>
      <c r="T52" s="539"/>
      <c r="U52" s="539"/>
    </row>
    <row r="53" spans="2:30" ht="12.95" customHeight="1">
      <c r="B53" s="428" t="s">
        <v>31</v>
      </c>
      <c r="C53" s="46" t="s">
        <v>658</v>
      </c>
      <c r="D53" s="66">
        <f>P25</f>
        <v>36</v>
      </c>
      <c r="E53" s="34"/>
      <c r="F53" s="162" t="s">
        <v>82</v>
      </c>
      <c r="G53" s="46" t="s">
        <v>21</v>
      </c>
      <c r="H53" s="66">
        <f>D25</f>
        <v>20</v>
      </c>
      <c r="I53" s="34"/>
      <c r="J53" s="74"/>
      <c r="K53" s="46" t="s">
        <v>153</v>
      </c>
      <c r="L53" s="66">
        <f>P47</f>
        <v>7</v>
      </c>
      <c r="M53" s="34"/>
      <c r="N53" s="162"/>
      <c r="O53" s="46" t="s">
        <v>26</v>
      </c>
      <c r="P53" s="69">
        <f>P14</f>
        <v>14</v>
      </c>
      <c r="S53" s="539">
        <f>'wk1'!O70</f>
        <v>0</v>
      </c>
      <c r="T53" s="539"/>
      <c r="U53" s="539"/>
    </row>
    <row r="54" spans="2:30" ht="12.95" customHeight="1">
      <c r="B54" s="241"/>
      <c r="C54" s="75" t="s">
        <v>57</v>
      </c>
      <c r="D54" s="76">
        <f>D47</f>
        <v>21</v>
      </c>
      <c r="E54" s="75"/>
      <c r="F54" s="104"/>
      <c r="G54" s="75" t="s">
        <v>659</v>
      </c>
      <c r="H54" s="76">
        <f>L47</f>
        <v>14</v>
      </c>
      <c r="I54" s="155"/>
      <c r="J54" s="104" t="s">
        <v>31</v>
      </c>
      <c r="K54" s="75" t="s">
        <v>656</v>
      </c>
      <c r="L54" s="76">
        <f>D36</f>
        <v>13</v>
      </c>
      <c r="M54" s="155"/>
      <c r="N54" s="104" t="s">
        <v>31</v>
      </c>
      <c r="O54" s="75" t="s">
        <v>660</v>
      </c>
      <c r="P54" s="77">
        <f>H25</f>
        <v>24</v>
      </c>
      <c r="S54" s="539">
        <f>'wk1'!O71</f>
        <v>0</v>
      </c>
      <c r="T54" s="539"/>
      <c r="U54" s="539"/>
    </row>
    <row r="55" spans="2:30" ht="12.95" customHeight="1">
      <c r="B55" s="34"/>
      <c r="C55" s="34"/>
      <c r="D55" s="34"/>
      <c r="E55" s="34"/>
      <c r="F55" s="121"/>
      <c r="G55" s="106"/>
      <c r="H55" s="34"/>
      <c r="I55" s="34"/>
      <c r="J55" s="78"/>
      <c r="K55" s="78"/>
      <c r="L55" s="34"/>
      <c r="M55" s="34"/>
      <c r="N55" s="34"/>
      <c r="O55" s="34"/>
      <c r="P55" s="34"/>
      <c r="S55" s="539">
        <f>'wk1'!O72</f>
        <v>0</v>
      </c>
      <c r="T55" s="539"/>
      <c r="U55" s="539"/>
    </row>
    <row r="56" spans="2:30" ht="12.95" customHeight="1">
      <c r="B56" s="528" t="s">
        <v>66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46"/>
      <c r="S56" s="539">
        <f>'wk1'!O73</f>
        <v>0</v>
      </c>
      <c r="T56" s="539"/>
      <c r="U56" s="539"/>
      <c r="V56" s="46"/>
      <c r="W56" s="66"/>
      <c r="X56" s="34"/>
      <c r="Y56" s="105"/>
      <c r="Z56" s="46"/>
      <c r="AA56" s="66"/>
      <c r="AB56" s="34"/>
      <c r="AC56" s="160"/>
      <c r="AD56" s="46"/>
    </row>
    <row r="57" spans="2:30" ht="12.95" customHeight="1">
      <c r="B57" s="82" t="s">
        <v>24</v>
      </c>
      <c r="C57" s="83"/>
      <c r="D57" s="52">
        <f>$H$36</f>
        <v>45</v>
      </c>
      <c r="E57" s="34"/>
      <c r="F57" s="502" t="s">
        <v>678</v>
      </c>
      <c r="G57" s="517"/>
      <c r="H57" s="517"/>
      <c r="I57" s="517"/>
      <c r="J57" s="517"/>
      <c r="K57" s="517"/>
      <c r="L57" s="503"/>
      <c r="M57" s="34"/>
      <c r="N57" s="84" t="s">
        <v>159</v>
      </c>
      <c r="O57" s="46"/>
      <c r="P57" s="72"/>
      <c r="R57" s="46"/>
      <c r="S57" s="539">
        <f>'wk1'!O74</f>
        <v>0</v>
      </c>
      <c r="T57" s="539"/>
      <c r="U57" s="539"/>
      <c r="V57" s="46"/>
      <c r="W57" s="66"/>
      <c r="X57" s="34"/>
      <c r="Y57" s="68"/>
      <c r="Z57" s="46"/>
      <c r="AA57" s="66"/>
      <c r="AB57" s="34"/>
      <c r="AC57" s="74"/>
      <c r="AD57" s="46"/>
    </row>
    <row r="58" spans="2:30" ht="12.95" customHeight="1">
      <c r="B58" s="82" t="s">
        <v>148</v>
      </c>
      <c r="C58" s="83"/>
      <c r="D58" s="52">
        <f>$H$14</f>
        <v>41</v>
      </c>
      <c r="E58" s="34"/>
      <c r="F58" s="502" t="s">
        <v>693</v>
      </c>
      <c r="G58" s="517"/>
      <c r="H58" s="517"/>
      <c r="I58" s="517"/>
      <c r="J58" s="517"/>
      <c r="K58" s="517"/>
      <c r="L58" s="503"/>
      <c r="M58" s="34"/>
      <c r="N58" s="70" t="s">
        <v>669</v>
      </c>
      <c r="O58" s="34"/>
      <c r="P58" s="72">
        <f>MAX(D6:D12,H6:H12,L6:L12,P6:P12,D17:D23,H17:H23,L17:L23,P17:P23,D28:D34,H28:H34,L28:L34,P28:P34,D39:D45,H39:H45,L39:L45,P39:P45)</f>
        <v>24</v>
      </c>
      <c r="R58" s="34"/>
      <c r="S58" s="172"/>
      <c r="T58" s="176"/>
      <c r="U58" s="173"/>
      <c r="V58" s="34"/>
      <c r="W58" s="34"/>
      <c r="X58" s="34"/>
      <c r="Y58" s="71"/>
      <c r="Z58" s="34"/>
      <c r="AA58" s="34"/>
      <c r="AB58" s="34"/>
      <c r="AC58" s="34"/>
      <c r="AD58" s="34"/>
    </row>
    <row r="59" spans="2:30" ht="12.95" customHeight="1">
      <c r="B59" s="82" t="s">
        <v>19</v>
      </c>
      <c r="C59" s="83"/>
      <c r="D59" s="52">
        <f>$L$36</f>
        <v>40</v>
      </c>
      <c r="E59" s="34"/>
      <c r="F59" s="502" t="s">
        <v>679</v>
      </c>
      <c r="G59" s="517"/>
      <c r="H59" s="517"/>
      <c r="I59" s="517"/>
      <c r="J59" s="517"/>
      <c r="K59" s="517"/>
      <c r="L59" s="503"/>
      <c r="M59" s="34"/>
      <c r="N59" s="84" t="s">
        <v>160</v>
      </c>
      <c r="O59" s="46"/>
      <c r="P59" s="72"/>
      <c r="R59" s="46"/>
      <c r="S59" s="66"/>
      <c r="T59" s="34"/>
      <c r="U59" s="73"/>
      <c r="V59" s="46"/>
      <c r="W59" s="66"/>
      <c r="X59" s="34"/>
      <c r="Y59" s="105"/>
      <c r="Z59" s="46"/>
      <c r="AA59" s="66"/>
      <c r="AB59" s="34"/>
      <c r="AC59" s="74"/>
      <c r="AD59" s="46"/>
    </row>
    <row r="60" spans="2:30" ht="12.95" customHeight="1">
      <c r="B60" s="82" t="s">
        <v>113</v>
      </c>
      <c r="C60" s="83"/>
      <c r="D60" s="52">
        <f>$P$25</f>
        <v>36</v>
      </c>
      <c r="E60" s="34"/>
      <c r="F60" s="502" t="s">
        <v>680</v>
      </c>
      <c r="G60" s="517"/>
      <c r="H60" s="517"/>
      <c r="I60" s="517"/>
      <c r="J60" s="517"/>
      <c r="K60" s="517"/>
      <c r="L60" s="503"/>
      <c r="M60" s="34"/>
      <c r="N60" s="507" t="s">
        <v>24</v>
      </c>
      <c r="O60" s="508"/>
      <c r="P60" s="72">
        <f>MAX(D14,H14,L14,P14,D25,H25,L25,P25,D36,H36,L36,P36,D47,H47,L47,P47)</f>
        <v>45</v>
      </c>
      <c r="R60" s="46"/>
      <c r="S60" s="66"/>
      <c r="T60" s="161"/>
      <c r="U60" s="74"/>
      <c r="V60" s="46"/>
      <c r="W60" s="66"/>
      <c r="X60" s="34"/>
      <c r="Y60" s="73"/>
      <c r="Z60" s="46"/>
      <c r="AA60" s="66"/>
      <c r="AB60" s="34"/>
      <c r="AC60" s="105"/>
      <c r="AD60" s="46"/>
    </row>
    <row r="61" spans="2:30" ht="12.95" customHeight="1">
      <c r="B61" s="82" t="s">
        <v>109</v>
      </c>
      <c r="C61" s="83"/>
      <c r="D61" s="52">
        <f>$D$14</f>
        <v>35</v>
      </c>
      <c r="E61" s="34"/>
      <c r="F61" s="502" t="s">
        <v>681</v>
      </c>
      <c r="G61" s="517"/>
      <c r="H61" s="517"/>
      <c r="I61" s="517"/>
      <c r="J61" s="517"/>
      <c r="K61" s="517"/>
      <c r="L61" s="503"/>
      <c r="M61" s="34"/>
      <c r="N61" s="84" t="s">
        <v>161</v>
      </c>
      <c r="O61" s="34"/>
      <c r="P61" s="72"/>
    </row>
    <row r="62" spans="2:30" ht="12.95" customHeight="1">
      <c r="B62" s="82" t="s">
        <v>20</v>
      </c>
      <c r="C62" s="83"/>
      <c r="D62" s="52">
        <f>$L$14</f>
        <v>34</v>
      </c>
      <c r="E62" s="34"/>
      <c r="F62" s="502" t="s">
        <v>682</v>
      </c>
      <c r="G62" s="517"/>
      <c r="H62" s="517"/>
      <c r="I62" s="517"/>
      <c r="J62" s="517"/>
      <c r="K62" s="517"/>
      <c r="L62" s="503"/>
      <c r="M62" s="34"/>
      <c r="N62" s="507" t="s">
        <v>153</v>
      </c>
      <c r="O62" s="508"/>
      <c r="P62" s="72">
        <f>MIN(D14,H14,L14,P14,D25,H25,L25,P25,D36,H36,L36,P36,D47,H47,L47,P47)</f>
        <v>7</v>
      </c>
    </row>
    <row r="63" spans="2:30" ht="12.95" customHeight="1">
      <c r="B63" s="82" t="s">
        <v>25</v>
      </c>
      <c r="C63" s="83"/>
      <c r="D63" s="52">
        <f>$L$25</f>
        <v>31</v>
      </c>
      <c r="E63" s="34"/>
      <c r="F63" s="502" t="s">
        <v>683</v>
      </c>
      <c r="G63" s="517"/>
      <c r="H63" s="517"/>
      <c r="I63" s="517"/>
      <c r="J63" s="517"/>
      <c r="K63" s="517"/>
      <c r="L63" s="503"/>
      <c r="M63" s="34"/>
      <c r="N63" s="84" t="s">
        <v>172</v>
      </c>
      <c r="O63" s="34"/>
      <c r="P63" s="69"/>
    </row>
    <row r="64" spans="2:30" ht="12.95" customHeight="1">
      <c r="B64" s="82" t="s">
        <v>83</v>
      </c>
      <c r="C64" s="83"/>
      <c r="D64" s="52">
        <f>$P$36</f>
        <v>30</v>
      </c>
      <c r="E64" s="34"/>
      <c r="F64" s="502" t="s">
        <v>684</v>
      </c>
      <c r="G64" s="517"/>
      <c r="H64" s="517"/>
      <c r="I64" s="517"/>
      <c r="J64" s="517"/>
      <c r="K64" s="517"/>
      <c r="L64" s="503"/>
      <c r="M64" s="34"/>
      <c r="N64" s="512" t="s">
        <v>25</v>
      </c>
      <c r="O64" s="513"/>
      <c r="P64" s="85">
        <v>9</v>
      </c>
    </row>
    <row r="65" spans="2:31" ht="12.95" customHeight="1">
      <c r="B65" s="82" t="s">
        <v>155</v>
      </c>
      <c r="C65" s="83"/>
      <c r="D65" s="52">
        <f>$H$25</f>
        <v>24</v>
      </c>
      <c r="E65" s="34"/>
      <c r="F65" s="502" t="s">
        <v>685</v>
      </c>
      <c r="G65" s="517"/>
      <c r="H65" s="517"/>
      <c r="I65" s="517"/>
      <c r="J65" s="517"/>
      <c r="K65" s="517"/>
      <c r="L65" s="503"/>
      <c r="M65" s="34"/>
      <c r="N65" s="34"/>
      <c r="O65" s="34"/>
      <c r="P65" s="34"/>
    </row>
    <row r="66" spans="2:31" ht="12.95" customHeight="1">
      <c r="B66" s="82" t="s">
        <v>57</v>
      </c>
      <c r="C66" s="83"/>
      <c r="D66" s="52">
        <f>$D$47</f>
        <v>21</v>
      </c>
      <c r="E66" s="34"/>
      <c r="F66" s="502" t="s">
        <v>686</v>
      </c>
      <c r="G66" s="517"/>
      <c r="H66" s="517"/>
      <c r="I66" s="517"/>
      <c r="J66" s="517"/>
      <c r="K66" s="517"/>
      <c r="L66" s="503"/>
      <c r="M66" s="34"/>
      <c r="N66" s="509" t="s">
        <v>198</v>
      </c>
      <c r="O66" s="510"/>
      <c r="P66" s="511"/>
    </row>
    <row r="67" spans="2:31" ht="12.95" customHeight="1">
      <c r="B67" s="82" t="s">
        <v>21</v>
      </c>
      <c r="C67" s="83"/>
      <c r="D67" s="52">
        <f>$D$25</f>
        <v>20</v>
      </c>
      <c r="E67" s="34"/>
      <c r="F67" s="502" t="s">
        <v>687</v>
      </c>
      <c r="G67" s="517"/>
      <c r="H67" s="517"/>
      <c r="I67" s="517"/>
      <c r="J67" s="517"/>
      <c r="K67" s="517"/>
      <c r="L67" s="503"/>
      <c r="M67" s="34"/>
      <c r="N67" s="501" t="s">
        <v>670</v>
      </c>
      <c r="O67" s="501"/>
      <c r="P67" s="501"/>
      <c r="R67" s="46"/>
      <c r="S67" s="66"/>
      <c r="T67" s="34"/>
      <c r="U67" s="168"/>
      <c r="V67" s="46"/>
      <c r="W67" s="66"/>
      <c r="X67" s="34"/>
      <c r="Y67" s="168"/>
      <c r="Z67" s="46"/>
      <c r="AA67" s="66"/>
      <c r="AB67" s="34"/>
      <c r="AC67" s="46"/>
      <c r="AD67" s="46"/>
      <c r="AE67" s="46"/>
    </row>
    <row r="68" spans="2:31" ht="12.95" customHeight="1">
      <c r="B68" s="82" t="s">
        <v>192</v>
      </c>
      <c r="C68" s="83"/>
      <c r="D68" s="52">
        <f>$H$47</f>
        <v>18</v>
      </c>
      <c r="E68" s="34"/>
      <c r="F68" s="502" t="s">
        <v>688</v>
      </c>
      <c r="G68" s="517"/>
      <c r="H68" s="517"/>
      <c r="I68" s="517"/>
      <c r="J68" s="517"/>
      <c r="K68" s="517"/>
      <c r="L68" s="503"/>
      <c r="M68" s="34"/>
      <c r="N68" s="501" t="s">
        <v>671</v>
      </c>
      <c r="O68" s="501"/>
      <c r="P68" s="501"/>
      <c r="R68" s="46"/>
      <c r="S68" s="66"/>
      <c r="T68" s="66"/>
      <c r="U68" s="168"/>
      <c r="V68" s="46"/>
      <c r="W68" s="66"/>
      <c r="X68" s="34"/>
      <c r="Y68" s="46"/>
      <c r="Z68" s="46"/>
      <c r="AA68" s="66"/>
      <c r="AB68" s="34"/>
      <c r="AC68" s="74"/>
      <c r="AD68" s="46"/>
      <c r="AE68" s="46"/>
    </row>
    <row r="69" spans="2:31" ht="12.95" customHeight="1">
      <c r="B69" s="82" t="s">
        <v>154</v>
      </c>
      <c r="C69" s="83"/>
      <c r="D69" s="52">
        <f>$L$47</f>
        <v>14</v>
      </c>
      <c r="E69" s="34"/>
      <c r="F69" s="502" t="s">
        <v>689</v>
      </c>
      <c r="G69" s="517"/>
      <c r="H69" s="517"/>
      <c r="I69" s="517"/>
      <c r="J69" s="517"/>
      <c r="K69" s="517"/>
      <c r="L69" s="503"/>
      <c r="M69" s="34"/>
      <c r="N69" s="501" t="s">
        <v>672</v>
      </c>
      <c r="O69" s="501"/>
      <c r="P69" s="501"/>
      <c r="R69" s="43"/>
      <c r="S69" s="171"/>
      <c r="T69" s="34"/>
      <c r="U69" s="167"/>
      <c r="X69" s="34"/>
      <c r="Y69" s="34"/>
      <c r="AB69" s="34"/>
      <c r="AC69" s="34"/>
      <c r="AD69" s="43"/>
      <c r="AE69" s="171"/>
    </row>
    <row r="70" spans="2:31" ht="12.95" customHeight="1">
      <c r="B70" s="82" t="s">
        <v>26</v>
      </c>
      <c r="C70" s="83"/>
      <c r="D70" s="52">
        <f>$P$14</f>
        <v>14</v>
      </c>
      <c r="E70" s="34"/>
      <c r="F70" s="502" t="s">
        <v>690</v>
      </c>
      <c r="G70" s="517"/>
      <c r="H70" s="517"/>
      <c r="I70" s="517"/>
      <c r="J70" s="517"/>
      <c r="K70" s="517"/>
      <c r="L70" s="503"/>
      <c r="M70" s="34"/>
      <c r="N70" s="501" t="s">
        <v>673</v>
      </c>
      <c r="O70" s="501"/>
      <c r="P70" s="501"/>
      <c r="R70" s="46"/>
      <c r="S70" s="66"/>
      <c r="T70" s="34"/>
      <c r="U70" s="168"/>
      <c r="V70" s="46"/>
      <c r="W70" s="66"/>
      <c r="X70" s="34"/>
      <c r="Y70" s="74"/>
      <c r="Z70" s="46"/>
      <c r="AA70" s="66"/>
      <c r="AB70" s="34"/>
      <c r="AC70" s="46"/>
      <c r="AD70" s="46"/>
      <c r="AE70" s="46"/>
    </row>
    <row r="71" spans="2:31" ht="12.95" customHeight="1">
      <c r="B71" s="82" t="s">
        <v>152</v>
      </c>
      <c r="C71" s="83"/>
      <c r="D71" s="52">
        <f>$D$36</f>
        <v>13</v>
      </c>
      <c r="E71" s="34"/>
      <c r="F71" s="502" t="s">
        <v>691</v>
      </c>
      <c r="G71" s="517"/>
      <c r="H71" s="517"/>
      <c r="I71" s="517"/>
      <c r="J71" s="517"/>
      <c r="K71" s="517"/>
      <c r="L71" s="503"/>
      <c r="M71" s="34"/>
      <c r="N71" s="501" t="s">
        <v>674</v>
      </c>
      <c r="O71" s="501"/>
      <c r="P71" s="501"/>
      <c r="R71" s="46"/>
      <c r="S71" s="66"/>
      <c r="T71" s="46"/>
      <c r="U71" s="74"/>
      <c r="V71" s="46"/>
      <c r="W71" s="66"/>
      <c r="X71" s="34"/>
      <c r="Y71" s="46"/>
      <c r="Z71" s="46"/>
      <c r="AA71" s="66"/>
      <c r="AB71" s="34"/>
      <c r="AC71" s="74"/>
      <c r="AD71" s="46"/>
      <c r="AE71" s="46"/>
    </row>
    <row r="72" spans="2:31" ht="12.95" customHeight="1">
      <c r="B72" s="82" t="s">
        <v>153</v>
      </c>
      <c r="C72" s="83"/>
      <c r="D72" s="52">
        <f>$P$47</f>
        <v>7</v>
      </c>
      <c r="E72" s="34"/>
      <c r="F72" s="502" t="s">
        <v>692</v>
      </c>
      <c r="G72" s="517"/>
      <c r="H72" s="517"/>
      <c r="I72" s="517"/>
      <c r="J72" s="517"/>
      <c r="K72" s="517"/>
      <c r="L72" s="503"/>
      <c r="M72" s="34"/>
      <c r="N72" s="501" t="s">
        <v>675</v>
      </c>
      <c r="O72" s="501"/>
      <c r="P72" s="501"/>
    </row>
    <row r="73" spans="2:31" ht="12.9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501" t="s">
        <v>676</v>
      </c>
      <c r="O73" s="501"/>
      <c r="P73" s="501"/>
    </row>
    <row r="74" spans="2:31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3</v>
      </c>
      <c r="J74" s="158">
        <f>'wk1'!J74+I74</f>
        <v>9</v>
      </c>
      <c r="K74" s="536" t="s">
        <v>668</v>
      </c>
      <c r="L74" s="536"/>
      <c r="M74" s="34"/>
      <c r="N74" s="501" t="s">
        <v>677</v>
      </c>
      <c r="O74" s="501"/>
      <c r="P74" s="501"/>
    </row>
    <row r="75" spans="2:31" ht="12.95" customHeight="1">
      <c r="B75" s="502" t="s">
        <v>623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'wk1'!J75+I75</f>
        <v>7</v>
      </c>
      <c r="K75" s="536" t="s">
        <v>667</v>
      </c>
      <c r="L75" s="536"/>
      <c r="M75" s="34"/>
      <c r="N75" s="498" t="str">
        <f>$B$3</f>
        <v>ALL NFL TEAMS PLAYING</v>
      </c>
      <c r="O75" s="499"/>
      <c r="P75" s="500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5"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F60:L60"/>
    <mergeCell ref="B3:E3"/>
    <mergeCell ref="B16:C16"/>
    <mergeCell ref="F57:L57"/>
    <mergeCell ref="N68:P68"/>
    <mergeCell ref="N67:P67"/>
    <mergeCell ref="B27:C27"/>
    <mergeCell ref="F27:G27"/>
    <mergeCell ref="B38:C38"/>
    <mergeCell ref="F38:G38"/>
    <mergeCell ref="D1:N2"/>
    <mergeCell ref="N60:O60"/>
    <mergeCell ref="S50:U50"/>
    <mergeCell ref="N64:O64"/>
    <mergeCell ref="J16:K16"/>
    <mergeCell ref="N16:O16"/>
    <mergeCell ref="J27:K27"/>
    <mergeCell ref="N27:O27"/>
    <mergeCell ref="S48:U48"/>
    <mergeCell ref="S49:U49"/>
    <mergeCell ref="S51:U51"/>
    <mergeCell ref="S52:U52"/>
    <mergeCell ref="S53:U53"/>
    <mergeCell ref="S54:U54"/>
    <mergeCell ref="S55:U55"/>
    <mergeCell ref="S56:U56"/>
    <mergeCell ref="S57:U57"/>
    <mergeCell ref="N75:P75"/>
    <mergeCell ref="N74:P74"/>
    <mergeCell ref="N38:O38"/>
    <mergeCell ref="F58:L58"/>
    <mergeCell ref="F59:L59"/>
    <mergeCell ref="F61:L61"/>
    <mergeCell ref="F62:L62"/>
    <mergeCell ref="F63:L63"/>
    <mergeCell ref="F64:L64"/>
    <mergeCell ref="F65:L65"/>
    <mergeCell ref="F66:L66"/>
    <mergeCell ref="F67:L67"/>
    <mergeCell ref="G75:H75"/>
    <mergeCell ref="K75:L75"/>
    <mergeCell ref="F68:L68"/>
    <mergeCell ref="N62:O62"/>
    <mergeCell ref="N66:P66"/>
    <mergeCell ref="B74:D74"/>
    <mergeCell ref="N73:P73"/>
    <mergeCell ref="N72:P72"/>
    <mergeCell ref="N69:P69"/>
    <mergeCell ref="N71:P71"/>
    <mergeCell ref="N70:P70"/>
    <mergeCell ref="G74:H74"/>
    <mergeCell ref="K74:L74"/>
    <mergeCell ref="F69:L69"/>
    <mergeCell ref="F70:L70"/>
    <mergeCell ref="F71:L71"/>
    <mergeCell ref="F72:L72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76"/>
  <sheetViews>
    <sheetView view="pageBreakPreview" topLeftCell="A38" zoomScale="180" zoomScaleNormal="10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3.85546875" customWidth="1"/>
  </cols>
  <sheetData>
    <row r="1" spans="2:16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6" ht="12.95" customHeight="1">
      <c r="B2" s="46" t="s">
        <v>33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6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9" t="str">
        <f>'Team Totals'!$A$18</f>
        <v>Blitz</v>
      </c>
      <c r="C5" s="520"/>
      <c r="D5" s="427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30" t="s">
        <v>591</v>
      </c>
    </row>
    <row r="6" spans="2:16" ht="12.95" customHeight="1">
      <c r="B6" s="50" t="s">
        <v>104</v>
      </c>
      <c r="C6" s="51" t="s">
        <v>531</v>
      </c>
      <c r="D6" s="52">
        <v>3</v>
      </c>
      <c r="E6" s="34"/>
      <c r="F6" s="50" t="s">
        <v>104</v>
      </c>
      <c r="G6" s="51" t="s">
        <v>417</v>
      </c>
      <c r="H6" s="52">
        <v>6</v>
      </c>
      <c r="I6" s="34"/>
      <c r="J6" s="50" t="s">
        <v>104</v>
      </c>
      <c r="K6" s="51" t="s">
        <v>447</v>
      </c>
      <c r="L6" s="52">
        <v>9</v>
      </c>
      <c r="M6" s="34"/>
      <c r="N6" s="50" t="s">
        <v>104</v>
      </c>
      <c r="O6" s="51" t="s">
        <v>379</v>
      </c>
      <c r="P6" s="52">
        <v>6</v>
      </c>
    </row>
    <row r="7" spans="2:16" ht="12.95" customHeight="1">
      <c r="B7" s="50" t="s">
        <v>105</v>
      </c>
      <c r="C7" s="51" t="s">
        <v>533</v>
      </c>
      <c r="D7" s="52">
        <v>0</v>
      </c>
      <c r="E7" s="34"/>
      <c r="F7" s="50" t="s">
        <v>105</v>
      </c>
      <c r="G7" s="51" t="s">
        <v>420</v>
      </c>
      <c r="H7" s="52">
        <v>6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6</v>
      </c>
    </row>
    <row r="8" spans="2:16" ht="12.95" customHeight="1">
      <c r="B8" s="50" t="s">
        <v>105</v>
      </c>
      <c r="C8" s="51" t="s">
        <v>653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0</v>
      </c>
    </row>
    <row r="9" spans="2:16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425</v>
      </c>
      <c r="H9" s="52">
        <v>3</v>
      </c>
      <c r="I9" s="34"/>
      <c r="J9" s="50" t="s">
        <v>106</v>
      </c>
      <c r="K9" s="51" t="s">
        <v>454</v>
      </c>
      <c r="L9" s="52">
        <v>0</v>
      </c>
      <c r="M9" s="34"/>
      <c r="N9" s="50" t="s">
        <v>106</v>
      </c>
      <c r="O9" s="51" t="s">
        <v>383</v>
      </c>
      <c r="P9" s="52">
        <v>0</v>
      </c>
    </row>
    <row r="10" spans="2:16" ht="12.95" customHeight="1">
      <c r="B10" s="50" t="s">
        <v>106</v>
      </c>
      <c r="C10" s="51" t="s">
        <v>540</v>
      </c>
      <c r="D10" s="52">
        <v>0</v>
      </c>
      <c r="E10" s="34"/>
      <c r="F10" s="50" t="s">
        <v>106</v>
      </c>
      <c r="G10" s="51" t="s">
        <v>423</v>
      </c>
      <c r="H10" s="52">
        <v>0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616</v>
      </c>
      <c r="P10" s="52">
        <v>0</v>
      </c>
    </row>
    <row r="11" spans="2:16" ht="12.95" customHeight="1">
      <c r="B11" s="50" t="s">
        <v>106</v>
      </c>
      <c r="C11" s="51" t="s">
        <v>541</v>
      </c>
      <c r="D11" s="52">
        <v>0</v>
      </c>
      <c r="E11" s="34"/>
      <c r="F11" s="50" t="s">
        <v>106</v>
      </c>
      <c r="G11" s="51" t="s">
        <v>424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6</v>
      </c>
    </row>
    <row r="12" spans="2:16" ht="12.95" customHeight="1">
      <c r="B12" s="50" t="s">
        <v>107</v>
      </c>
      <c r="C12" s="34" t="s">
        <v>542</v>
      </c>
      <c r="D12" s="52">
        <v>10</v>
      </c>
      <c r="E12" s="34"/>
      <c r="F12" s="50" t="s">
        <v>107</v>
      </c>
      <c r="G12" s="51" t="s">
        <v>428</v>
      </c>
      <c r="H12" s="52">
        <v>10</v>
      </c>
      <c r="I12" s="34"/>
      <c r="J12" s="50" t="s">
        <v>107</v>
      </c>
      <c r="K12" s="51" t="s">
        <v>455</v>
      </c>
      <c r="L12" s="52">
        <v>8</v>
      </c>
      <c r="M12" s="34"/>
      <c r="N12" s="50" t="s">
        <v>107</v>
      </c>
      <c r="O12" s="51" t="s">
        <v>388</v>
      </c>
      <c r="P12" s="52">
        <v>2</v>
      </c>
    </row>
    <row r="13" spans="2:16" ht="12.95" customHeight="1">
      <c r="B13" s="50" t="s">
        <v>108</v>
      </c>
      <c r="C13" s="51" t="s">
        <v>544</v>
      </c>
      <c r="D13" s="52">
        <v>0</v>
      </c>
      <c r="E13" s="34"/>
      <c r="F13" s="50" t="s">
        <v>108</v>
      </c>
      <c r="G13" s="51" t="s">
        <v>431</v>
      </c>
      <c r="H13" s="52">
        <v>0</v>
      </c>
      <c r="I13" s="34"/>
      <c r="J13" s="50" t="s">
        <v>108</v>
      </c>
      <c r="K13" s="51" t="s">
        <v>457</v>
      </c>
      <c r="L13" s="52">
        <v>0</v>
      </c>
      <c r="M13" s="34"/>
      <c r="N13" s="50" t="s">
        <v>108</v>
      </c>
      <c r="O13" s="51" t="s">
        <v>389</v>
      </c>
      <c r="P13" s="52">
        <v>0</v>
      </c>
    </row>
    <row r="14" spans="2:16" ht="12.95" customHeight="1">
      <c r="B14" s="50"/>
      <c r="C14" s="53" t="s">
        <v>28</v>
      </c>
      <c r="D14" s="54">
        <f>SUM(D6:D13)</f>
        <v>13</v>
      </c>
      <c r="E14" s="34"/>
      <c r="F14" s="50"/>
      <c r="G14" s="55" t="s">
        <v>28</v>
      </c>
      <c r="H14" s="54">
        <f>SUM(H6:H13)</f>
        <v>25</v>
      </c>
      <c r="I14" s="34"/>
      <c r="J14" s="50"/>
      <c r="K14" s="53" t="s">
        <v>28</v>
      </c>
      <c r="L14" s="54">
        <f>SUM(L6:L13)</f>
        <v>23</v>
      </c>
      <c r="M14" s="34"/>
      <c r="N14" s="50"/>
      <c r="O14" s="53" t="s">
        <v>28</v>
      </c>
      <c r="P14" s="54">
        <f>SUM(P6:P13)</f>
        <v>20</v>
      </c>
    </row>
    <row r="15" spans="2:16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6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26" t="s">
        <v>591</v>
      </c>
      <c r="I16" s="34"/>
      <c r="J16" s="519" t="str">
        <f>'Team Totals'!$A$13</f>
        <v>Gamblers</v>
      </c>
      <c r="K16" s="520"/>
      <c r="L16" s="244" t="s">
        <v>591</v>
      </c>
      <c r="M16" s="34"/>
      <c r="N16" s="519" t="str">
        <f>'Team Totals'!$A$5</f>
        <v>Grenadiers</v>
      </c>
      <c r="O16" s="520"/>
      <c r="P16" s="49" t="s">
        <v>591</v>
      </c>
    </row>
    <row r="17" spans="2:16" ht="12.95" customHeight="1">
      <c r="B17" s="50" t="s">
        <v>104</v>
      </c>
      <c r="C17" s="51" t="s">
        <v>545</v>
      </c>
      <c r="D17" s="52">
        <v>4</v>
      </c>
      <c r="E17" s="34"/>
      <c r="F17" s="50" t="s">
        <v>104</v>
      </c>
      <c r="G17" s="51" t="s">
        <v>474</v>
      </c>
      <c r="H17" s="52">
        <v>3</v>
      </c>
      <c r="I17" s="34"/>
      <c r="J17" s="50" t="s">
        <v>104</v>
      </c>
      <c r="K17" s="51" t="s">
        <v>459</v>
      </c>
      <c r="L17" s="52">
        <v>18</v>
      </c>
      <c r="M17" s="34"/>
      <c r="N17" s="50" t="s">
        <v>104</v>
      </c>
      <c r="O17" s="51" t="s">
        <v>367</v>
      </c>
      <c r="P17" s="52">
        <v>0</v>
      </c>
    </row>
    <row r="18" spans="2:16" ht="12.95" customHeight="1">
      <c r="B18" s="50" t="s">
        <v>105</v>
      </c>
      <c r="C18" s="51" t="s">
        <v>548</v>
      </c>
      <c r="D18" s="52">
        <v>0</v>
      </c>
      <c r="E18" s="34"/>
      <c r="F18" s="50" t="s">
        <v>105</v>
      </c>
      <c r="G18" s="51" t="s">
        <v>476</v>
      </c>
      <c r="H18" s="52">
        <v>0</v>
      </c>
      <c r="I18" s="34"/>
      <c r="J18" s="50" t="s">
        <v>105</v>
      </c>
      <c r="K18" s="51" t="s">
        <v>464</v>
      </c>
      <c r="L18" s="52">
        <v>0</v>
      </c>
      <c r="M18" s="34"/>
      <c r="N18" s="50" t="s">
        <v>105</v>
      </c>
      <c r="O18" s="51" t="s">
        <v>369</v>
      </c>
      <c r="P18" s="52">
        <v>6</v>
      </c>
    </row>
    <row r="19" spans="2:16" ht="12.95" customHeight="1">
      <c r="B19" s="50" t="s">
        <v>105</v>
      </c>
      <c r="C19" s="51" t="s">
        <v>549</v>
      </c>
      <c r="D19" s="52">
        <v>3</v>
      </c>
      <c r="E19" s="34"/>
      <c r="F19" s="50" t="s">
        <v>105</v>
      </c>
      <c r="G19" s="51" t="s">
        <v>477</v>
      </c>
      <c r="H19" s="52">
        <v>0</v>
      </c>
      <c r="I19" s="34"/>
      <c r="J19" s="50" t="s">
        <v>105</v>
      </c>
      <c r="K19" s="51" t="s">
        <v>463</v>
      </c>
      <c r="L19" s="52">
        <v>6</v>
      </c>
      <c r="M19" s="34"/>
      <c r="N19" s="50" t="s">
        <v>105</v>
      </c>
      <c r="O19" s="51" t="s">
        <v>370</v>
      </c>
      <c r="P19" s="52">
        <v>0</v>
      </c>
    </row>
    <row r="20" spans="2:16" ht="12.95" customHeight="1">
      <c r="B20" s="50" t="s">
        <v>106</v>
      </c>
      <c r="C20" s="51" t="s">
        <v>552</v>
      </c>
      <c r="D20" s="52">
        <v>3</v>
      </c>
      <c r="E20" s="34"/>
      <c r="F20" s="50" t="s">
        <v>106</v>
      </c>
      <c r="G20" s="51" t="s">
        <v>482</v>
      </c>
      <c r="H20" s="52">
        <v>0</v>
      </c>
      <c r="I20" s="34"/>
      <c r="J20" s="50" t="s">
        <v>106</v>
      </c>
      <c r="K20" s="51" t="s">
        <v>466</v>
      </c>
      <c r="L20" s="52">
        <v>3</v>
      </c>
      <c r="M20" s="34"/>
      <c r="N20" s="50" t="s">
        <v>106</v>
      </c>
      <c r="O20" s="51" t="s">
        <v>371</v>
      </c>
      <c r="P20" s="52">
        <v>0</v>
      </c>
    </row>
    <row r="21" spans="2:16" ht="12.95" customHeight="1">
      <c r="B21" s="50" t="s">
        <v>106</v>
      </c>
      <c r="C21" s="51" t="s">
        <v>553</v>
      </c>
      <c r="D21" s="52">
        <v>3</v>
      </c>
      <c r="E21" s="34"/>
      <c r="F21" s="50" t="s">
        <v>106</v>
      </c>
      <c r="G21" s="51" t="s">
        <v>483</v>
      </c>
      <c r="H21" s="52">
        <v>0</v>
      </c>
      <c r="I21" s="34"/>
      <c r="J21" s="50" t="s">
        <v>106</v>
      </c>
      <c r="K21" s="51" t="s">
        <v>468</v>
      </c>
      <c r="L21" s="52">
        <v>3</v>
      </c>
      <c r="M21" s="34"/>
      <c r="N21" s="50" t="s">
        <v>106</v>
      </c>
      <c r="O21" s="51" t="s">
        <v>372</v>
      </c>
      <c r="P21" s="52">
        <v>3</v>
      </c>
    </row>
    <row r="22" spans="2:16" ht="12.95" customHeight="1">
      <c r="B22" s="50" t="s">
        <v>106</v>
      </c>
      <c r="C22" s="51" t="s">
        <v>554</v>
      </c>
      <c r="D22" s="52">
        <v>3</v>
      </c>
      <c r="E22" s="34"/>
      <c r="F22" s="50" t="s">
        <v>106</v>
      </c>
      <c r="G22" s="51" t="s">
        <v>484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373</v>
      </c>
      <c r="P22" s="52">
        <v>3</v>
      </c>
    </row>
    <row r="23" spans="2:16" ht="12.95" customHeight="1">
      <c r="B23" s="50" t="s">
        <v>107</v>
      </c>
      <c r="C23" s="51" t="s">
        <v>557</v>
      </c>
      <c r="D23" s="52">
        <v>5</v>
      </c>
      <c r="E23" s="34"/>
      <c r="F23" s="50" t="s">
        <v>107</v>
      </c>
      <c r="G23" s="51" t="s">
        <v>485</v>
      </c>
      <c r="H23" s="52">
        <v>9</v>
      </c>
      <c r="I23" s="34"/>
      <c r="J23" s="50" t="s">
        <v>107</v>
      </c>
      <c r="K23" s="51" t="s">
        <v>471</v>
      </c>
      <c r="L23" s="52">
        <v>12</v>
      </c>
      <c r="M23" s="34"/>
      <c r="N23" s="50" t="s">
        <v>107</v>
      </c>
      <c r="O23" s="51" t="s">
        <v>376</v>
      </c>
      <c r="P23" s="52">
        <v>3</v>
      </c>
    </row>
    <row r="24" spans="2:16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488</v>
      </c>
      <c r="H24" s="52">
        <v>0</v>
      </c>
      <c r="I24" s="34"/>
      <c r="J24" s="50" t="s">
        <v>108</v>
      </c>
      <c r="K24" s="51" t="s">
        <v>473</v>
      </c>
      <c r="L24" s="52">
        <v>2</v>
      </c>
      <c r="M24" s="34"/>
      <c r="N24" s="50" t="s">
        <v>108</v>
      </c>
      <c r="O24" s="51" t="s">
        <v>378</v>
      </c>
      <c r="P24" s="52">
        <v>0</v>
      </c>
    </row>
    <row r="25" spans="2:16" ht="12.95" customHeight="1">
      <c r="B25" s="50"/>
      <c r="C25" s="53" t="s">
        <v>28</v>
      </c>
      <c r="D25" s="54">
        <f>SUM(D17:D24)</f>
        <v>21</v>
      </c>
      <c r="E25" s="34"/>
      <c r="F25" s="50"/>
      <c r="G25" s="55" t="s">
        <v>28</v>
      </c>
      <c r="H25" s="54">
        <f>SUM(H17:H24)</f>
        <v>12</v>
      </c>
      <c r="I25" s="34"/>
      <c r="J25" s="50"/>
      <c r="K25" s="53" t="s">
        <v>28</v>
      </c>
      <c r="L25" s="54">
        <f>SUM(L17:L24)</f>
        <v>44</v>
      </c>
      <c r="M25" s="34"/>
      <c r="N25" s="50"/>
      <c r="O25" s="53" t="s">
        <v>28</v>
      </c>
      <c r="P25" s="54">
        <f>SUM(P17:P24)</f>
        <v>15</v>
      </c>
    </row>
    <row r="26" spans="2:16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6" ht="12.95" customHeight="1">
      <c r="B27" s="519" t="s">
        <v>152</v>
      </c>
      <c r="C27" s="520"/>
      <c r="D27" s="426" t="s">
        <v>591</v>
      </c>
      <c r="E27" s="34"/>
      <c r="F27" s="519" t="s">
        <v>24</v>
      </c>
      <c r="G27" s="520"/>
      <c r="H27" s="49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26" t="s">
        <v>591</v>
      </c>
    </row>
    <row r="28" spans="2:16" ht="12.95" customHeight="1">
      <c r="B28" s="50" t="s">
        <v>104</v>
      </c>
      <c r="C28" s="51" t="s">
        <v>561</v>
      </c>
      <c r="D28" s="52">
        <v>6</v>
      </c>
      <c r="E28" s="34"/>
      <c r="F28" s="50" t="s">
        <v>104</v>
      </c>
      <c r="G28" s="51" t="s">
        <v>390</v>
      </c>
      <c r="H28" s="52">
        <v>6</v>
      </c>
      <c r="I28" s="34"/>
      <c r="J28" s="50" t="s">
        <v>104</v>
      </c>
      <c r="K28" s="51" t="s">
        <v>518</v>
      </c>
      <c r="L28" s="52">
        <v>9</v>
      </c>
      <c r="M28" s="34"/>
      <c r="N28" s="50" t="s">
        <v>104</v>
      </c>
      <c r="O28" s="51" t="s">
        <v>402</v>
      </c>
      <c r="P28" s="52">
        <v>0</v>
      </c>
    </row>
    <row r="29" spans="2:16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392</v>
      </c>
      <c r="H29" s="52">
        <v>6</v>
      </c>
      <c r="I29" s="34"/>
      <c r="J29" s="50" t="s">
        <v>105</v>
      </c>
      <c r="K29" s="51" t="s">
        <v>610</v>
      </c>
      <c r="L29" s="52">
        <v>0</v>
      </c>
      <c r="M29" s="34"/>
      <c r="N29" s="50" t="s">
        <v>105</v>
      </c>
      <c r="O29" s="51" t="s">
        <v>405</v>
      </c>
      <c r="P29" s="52">
        <v>6</v>
      </c>
    </row>
    <row r="30" spans="2:16" ht="12.95" customHeight="1">
      <c r="B30" s="50" t="s">
        <v>105</v>
      </c>
      <c r="C30" s="51" t="s">
        <v>565</v>
      </c>
      <c r="D30" s="52">
        <v>0</v>
      </c>
      <c r="E30" s="34"/>
      <c r="F30" s="50" t="s">
        <v>105</v>
      </c>
      <c r="G30" s="110" t="s">
        <v>393</v>
      </c>
      <c r="H30" s="52">
        <v>0</v>
      </c>
      <c r="I30" s="34"/>
      <c r="J30" s="50" t="s">
        <v>105</v>
      </c>
      <c r="K30" s="51" t="s">
        <v>521</v>
      </c>
      <c r="L30" s="52">
        <v>6</v>
      </c>
      <c r="M30" s="34"/>
      <c r="N30" s="50" t="s">
        <v>105</v>
      </c>
      <c r="O30" s="51" t="s">
        <v>406</v>
      </c>
      <c r="P30" s="52">
        <v>0</v>
      </c>
    </row>
    <row r="31" spans="2:16" ht="12.95" customHeight="1">
      <c r="B31" s="50" t="s">
        <v>106</v>
      </c>
      <c r="C31" s="51" t="s">
        <v>566</v>
      </c>
      <c r="D31" s="52">
        <v>4</v>
      </c>
      <c r="E31" s="34"/>
      <c r="F31" s="50" t="s">
        <v>106</v>
      </c>
      <c r="G31" s="51" t="s">
        <v>395</v>
      </c>
      <c r="H31" s="52">
        <v>3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410</v>
      </c>
      <c r="P31" s="52">
        <v>0</v>
      </c>
    </row>
    <row r="32" spans="2:16" ht="12.95" customHeight="1">
      <c r="B32" s="50" t="s">
        <v>106</v>
      </c>
      <c r="C32" s="51" t="s">
        <v>567</v>
      </c>
      <c r="D32" s="52">
        <v>3</v>
      </c>
      <c r="E32" s="34"/>
      <c r="F32" s="50" t="s">
        <v>106</v>
      </c>
      <c r="G32" s="51" t="s">
        <v>396</v>
      </c>
      <c r="H32" s="52">
        <v>0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701</v>
      </c>
      <c r="P32" s="52">
        <v>0</v>
      </c>
    </row>
    <row r="33" spans="2:16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397</v>
      </c>
      <c r="H33" s="52">
        <v>0</v>
      </c>
      <c r="I33" s="34"/>
      <c r="J33" s="50" t="s">
        <v>106</v>
      </c>
      <c r="K33" s="51" t="s">
        <v>526</v>
      </c>
      <c r="L33" s="52">
        <v>3</v>
      </c>
      <c r="M33" s="34"/>
      <c r="N33" s="50" t="s">
        <v>106</v>
      </c>
      <c r="O33" s="51" t="s">
        <v>412</v>
      </c>
      <c r="P33" s="52">
        <v>0</v>
      </c>
    </row>
    <row r="34" spans="2:16" ht="12.95" customHeight="1">
      <c r="B34" s="50" t="s">
        <v>107</v>
      </c>
      <c r="C34" s="51" t="s">
        <v>571</v>
      </c>
      <c r="D34" s="52">
        <v>5</v>
      </c>
      <c r="E34" s="34"/>
      <c r="F34" s="50" t="s">
        <v>107</v>
      </c>
      <c r="G34" s="51" t="s">
        <v>399</v>
      </c>
      <c r="H34" s="52">
        <v>2</v>
      </c>
      <c r="I34" s="34"/>
      <c r="J34" s="50" t="s">
        <v>107</v>
      </c>
      <c r="K34" s="51" t="s">
        <v>527</v>
      </c>
      <c r="L34" s="52">
        <v>6</v>
      </c>
      <c r="M34" s="34"/>
      <c r="N34" s="50" t="s">
        <v>107</v>
      </c>
      <c r="O34" s="51" t="s">
        <v>614</v>
      </c>
      <c r="P34" s="52">
        <v>10</v>
      </c>
    </row>
    <row r="35" spans="2:16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416</v>
      </c>
      <c r="P35" s="52">
        <v>0</v>
      </c>
    </row>
    <row r="36" spans="2:16" ht="12.95" customHeight="1">
      <c r="B36" s="50"/>
      <c r="C36" s="53" t="s">
        <v>28</v>
      </c>
      <c r="D36" s="54">
        <f>SUM(D28:D35)</f>
        <v>24</v>
      </c>
      <c r="E36" s="34"/>
      <c r="F36" s="50"/>
      <c r="G36" s="53" t="s">
        <v>28</v>
      </c>
      <c r="H36" s="54">
        <f>SUM(H28:H35)</f>
        <v>17</v>
      </c>
      <c r="I36" s="34"/>
      <c r="J36" s="50"/>
      <c r="K36" s="53" t="s">
        <v>28</v>
      </c>
      <c r="L36" s="54">
        <f>SUM(L28:L35)</f>
        <v>24</v>
      </c>
      <c r="M36" s="34"/>
      <c r="N36" s="51"/>
      <c r="O36" s="55" t="s">
        <v>28</v>
      </c>
      <c r="P36" s="54">
        <f>SUM(P28:P35)</f>
        <v>16</v>
      </c>
    </row>
    <row r="37" spans="2:16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6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16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489</v>
      </c>
      <c r="H39" s="52">
        <v>0</v>
      </c>
      <c r="I39" s="34"/>
      <c r="J39" s="50" t="s">
        <v>104</v>
      </c>
      <c r="K39" s="51" t="s">
        <v>432</v>
      </c>
      <c r="L39" s="52">
        <v>0</v>
      </c>
      <c r="M39" s="34"/>
      <c r="N39" s="50" t="s">
        <v>104</v>
      </c>
      <c r="O39" s="51" t="s">
        <v>504</v>
      </c>
      <c r="P39" s="52">
        <v>0</v>
      </c>
    </row>
    <row r="40" spans="2:16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492</v>
      </c>
      <c r="H40" s="52">
        <v>6</v>
      </c>
      <c r="I40" s="34"/>
      <c r="J40" s="50" t="s">
        <v>105</v>
      </c>
      <c r="K40" s="51" t="s">
        <v>435</v>
      </c>
      <c r="L40" s="52">
        <v>0</v>
      </c>
      <c r="M40" s="34"/>
      <c r="N40" s="50" t="s">
        <v>105</v>
      </c>
      <c r="O40" s="51" t="s">
        <v>505</v>
      </c>
      <c r="P40" s="52">
        <v>0</v>
      </c>
    </row>
    <row r="41" spans="2:16" ht="12.95" customHeight="1">
      <c r="B41" s="50" t="s">
        <v>105</v>
      </c>
      <c r="C41" s="51" t="s">
        <v>579</v>
      </c>
      <c r="D41" s="52">
        <v>12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437</v>
      </c>
      <c r="L41" s="52">
        <v>0</v>
      </c>
      <c r="M41" s="34"/>
      <c r="N41" s="50" t="s">
        <v>105</v>
      </c>
      <c r="O41" s="51" t="s">
        <v>508</v>
      </c>
      <c r="P41" s="52">
        <v>6</v>
      </c>
    </row>
    <row r="42" spans="2:16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495</v>
      </c>
      <c r="H42" s="52">
        <v>6</v>
      </c>
      <c r="I42" s="34"/>
      <c r="J42" s="50" t="s">
        <v>106</v>
      </c>
      <c r="K42" s="51" t="s">
        <v>442</v>
      </c>
      <c r="L42" s="52">
        <v>0</v>
      </c>
      <c r="M42" s="34"/>
      <c r="N42" s="50" t="s">
        <v>106</v>
      </c>
      <c r="O42" s="51" t="s">
        <v>509</v>
      </c>
      <c r="P42" s="52">
        <v>0</v>
      </c>
    </row>
    <row r="43" spans="2:16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443</v>
      </c>
      <c r="L43" s="52">
        <v>0</v>
      </c>
      <c r="M43" s="34"/>
      <c r="N43" s="50" t="s">
        <v>106</v>
      </c>
      <c r="O43" s="51" t="s">
        <v>510</v>
      </c>
      <c r="P43" s="52">
        <v>0</v>
      </c>
    </row>
    <row r="44" spans="2:16" ht="12.95" customHeight="1">
      <c r="B44" s="50" t="s">
        <v>106</v>
      </c>
      <c r="C44" s="51" t="s">
        <v>582</v>
      </c>
      <c r="D44" s="52">
        <v>3</v>
      </c>
      <c r="E44" s="34"/>
      <c r="F44" s="50" t="s">
        <v>106</v>
      </c>
      <c r="G44" s="51" t="s">
        <v>496</v>
      </c>
      <c r="H44" s="52">
        <v>3</v>
      </c>
      <c r="I44" s="34"/>
      <c r="J44" s="50" t="s">
        <v>106</v>
      </c>
      <c r="K44" s="51" t="s">
        <v>441</v>
      </c>
      <c r="L44" s="52">
        <v>3</v>
      </c>
      <c r="M44" s="34"/>
      <c r="N44" s="50" t="s">
        <v>106</v>
      </c>
      <c r="O44" s="51" t="s">
        <v>511</v>
      </c>
      <c r="P44" s="52">
        <v>0</v>
      </c>
    </row>
    <row r="45" spans="2:16" ht="12.95" customHeight="1">
      <c r="B45" s="50" t="s">
        <v>107</v>
      </c>
      <c r="C45" s="51" t="s">
        <v>584</v>
      </c>
      <c r="D45" s="52">
        <v>4</v>
      </c>
      <c r="E45" s="34"/>
      <c r="F45" s="50" t="s">
        <v>107</v>
      </c>
      <c r="G45" s="51" t="s">
        <v>501</v>
      </c>
      <c r="H45" s="52">
        <v>6</v>
      </c>
      <c r="I45" s="34"/>
      <c r="J45" s="50" t="s">
        <v>107</v>
      </c>
      <c r="K45" s="51" t="s">
        <v>444</v>
      </c>
      <c r="L45" s="52">
        <v>12</v>
      </c>
      <c r="M45" s="34"/>
      <c r="N45" s="50" t="s">
        <v>107</v>
      </c>
      <c r="O45" s="51" t="s">
        <v>514</v>
      </c>
      <c r="P45" s="52">
        <v>4</v>
      </c>
    </row>
    <row r="46" spans="2:16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446</v>
      </c>
      <c r="L46" s="52">
        <v>0</v>
      </c>
      <c r="M46" s="34"/>
      <c r="N46" s="50" t="s">
        <v>108</v>
      </c>
      <c r="O46" s="51" t="s">
        <v>516</v>
      </c>
      <c r="P46" s="52">
        <v>2</v>
      </c>
    </row>
    <row r="47" spans="2:16" ht="12.95" customHeight="1">
      <c r="B47" s="50"/>
      <c r="C47" s="53" t="s">
        <v>28</v>
      </c>
      <c r="D47" s="54">
        <f>SUM(D39:D46)</f>
        <v>25</v>
      </c>
      <c r="E47" s="34"/>
      <c r="F47" s="50"/>
      <c r="G47" s="53" t="s">
        <v>28</v>
      </c>
      <c r="H47" s="54">
        <f>SUM(H39:H46)</f>
        <v>21</v>
      </c>
      <c r="I47" s="34"/>
      <c r="J47" s="50"/>
      <c r="K47" s="53" t="s">
        <v>28</v>
      </c>
      <c r="L47" s="54">
        <f>SUM(L39:L46)</f>
        <v>15</v>
      </c>
      <c r="M47" s="34"/>
      <c r="N47" s="50"/>
      <c r="O47" s="53" t="s">
        <v>28</v>
      </c>
      <c r="P47" s="54">
        <f>SUM(P39:P46)</f>
        <v>12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33</v>
      </c>
      <c r="P49" s="60"/>
    </row>
    <row r="50" spans="2:20" ht="12.95" customHeight="1">
      <c r="B50" s="252" t="s">
        <v>31</v>
      </c>
      <c r="C50" s="61" t="s">
        <v>699</v>
      </c>
      <c r="D50" s="62">
        <f>H14</f>
        <v>25</v>
      </c>
      <c r="E50" s="63"/>
      <c r="F50" s="169"/>
      <c r="G50" s="61" t="s">
        <v>661</v>
      </c>
      <c r="H50" s="62">
        <f>D14</f>
        <v>13</v>
      </c>
      <c r="I50" s="63"/>
      <c r="J50" s="318" t="s">
        <v>82</v>
      </c>
      <c r="K50" s="61" t="s">
        <v>57</v>
      </c>
      <c r="L50" s="62">
        <f>D47</f>
        <v>25</v>
      </c>
      <c r="M50" s="63"/>
      <c r="N50" s="420" t="s">
        <v>82</v>
      </c>
      <c r="O50" s="61" t="s">
        <v>192</v>
      </c>
      <c r="P50" s="65">
        <f>H47</f>
        <v>21</v>
      </c>
      <c r="R50" s="539"/>
      <c r="S50" s="539"/>
      <c r="T50" s="539"/>
    </row>
    <row r="51" spans="2:20" ht="12.95" customHeight="1">
      <c r="B51" s="248"/>
      <c r="C51" s="46" t="s">
        <v>153</v>
      </c>
      <c r="D51" s="66">
        <f>P47</f>
        <v>12</v>
      </c>
      <c r="E51" s="66"/>
      <c r="F51" s="168" t="s">
        <v>82</v>
      </c>
      <c r="G51" s="46" t="s">
        <v>25</v>
      </c>
      <c r="H51" s="66">
        <f>L25</f>
        <v>44</v>
      </c>
      <c r="I51" s="34"/>
      <c r="J51" s="162"/>
      <c r="K51" s="46" t="s">
        <v>697</v>
      </c>
      <c r="L51" s="66">
        <f>L14</f>
        <v>23</v>
      </c>
      <c r="M51" s="34"/>
      <c r="N51" s="162"/>
      <c r="O51" s="46" t="s">
        <v>748</v>
      </c>
      <c r="P51" s="69">
        <f>D25</f>
        <v>21</v>
      </c>
      <c r="R51" s="539"/>
      <c r="S51" s="539"/>
      <c r="T51" s="539"/>
    </row>
    <row r="52" spans="2:20" ht="12.95" customHeight="1">
      <c r="B52" s="249"/>
      <c r="E52" s="34"/>
      <c r="F52" s="167"/>
      <c r="I52" s="34"/>
      <c r="J52" s="422"/>
      <c r="M52" s="34"/>
      <c r="N52" s="421"/>
      <c r="P52" s="170"/>
      <c r="R52" s="539"/>
      <c r="S52" s="539"/>
      <c r="T52" s="539"/>
    </row>
    <row r="53" spans="2:20" ht="12.95" customHeight="1">
      <c r="B53" s="248"/>
      <c r="C53" s="46" t="s">
        <v>695</v>
      </c>
      <c r="D53" s="66">
        <f>L47</f>
        <v>15</v>
      </c>
      <c r="E53" s="34"/>
      <c r="F53" s="168"/>
      <c r="G53" s="46" t="s">
        <v>694</v>
      </c>
      <c r="H53" s="66">
        <f>H25</f>
        <v>12</v>
      </c>
      <c r="I53" s="34"/>
      <c r="J53" s="162" t="s">
        <v>82</v>
      </c>
      <c r="K53" s="46" t="s">
        <v>152</v>
      </c>
      <c r="L53" s="66">
        <f>D36</f>
        <v>24</v>
      </c>
      <c r="M53" s="34"/>
      <c r="N53" s="431" t="s">
        <v>82</v>
      </c>
      <c r="O53" s="46" t="s">
        <v>19</v>
      </c>
      <c r="P53" s="69">
        <f>L36</f>
        <v>24</v>
      </c>
      <c r="R53" s="539"/>
      <c r="S53" s="539"/>
      <c r="T53" s="539"/>
    </row>
    <row r="54" spans="2:20" ht="12.95" customHeight="1">
      <c r="B54" s="250" t="s">
        <v>82</v>
      </c>
      <c r="C54" s="75" t="s">
        <v>26</v>
      </c>
      <c r="D54" s="76">
        <f>P14</f>
        <v>20</v>
      </c>
      <c r="E54" s="75"/>
      <c r="F54" s="419" t="s">
        <v>82</v>
      </c>
      <c r="G54" s="75" t="s">
        <v>83</v>
      </c>
      <c r="H54" s="76">
        <f>P36</f>
        <v>16</v>
      </c>
      <c r="I54" s="155"/>
      <c r="J54" s="104"/>
      <c r="K54" s="75" t="s">
        <v>698</v>
      </c>
      <c r="L54" s="76">
        <f>H36</f>
        <v>17</v>
      </c>
      <c r="M54" s="155"/>
      <c r="N54" s="104"/>
      <c r="O54" s="75" t="s">
        <v>199</v>
      </c>
      <c r="P54" s="77">
        <f>P25</f>
        <v>15</v>
      </c>
      <c r="R54" s="539"/>
      <c r="S54" s="539"/>
      <c r="T54" s="539"/>
    </row>
    <row r="55" spans="2:20" ht="12.95" customHeight="1">
      <c r="B55" s="106"/>
      <c r="C55" s="106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</row>
    <row r="56" spans="2:20" ht="12.95" customHeight="1">
      <c r="B56" s="528" t="s">
        <v>115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</row>
    <row r="57" spans="2:20" ht="12.95" customHeight="1">
      <c r="B57" s="82" t="s">
        <v>25</v>
      </c>
      <c r="C57" s="83"/>
      <c r="D57" s="52">
        <f>$L$25</f>
        <v>44</v>
      </c>
      <c r="E57" s="34"/>
      <c r="F57" s="504" t="s">
        <v>738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</row>
    <row r="58" spans="2:20" ht="12.95" customHeight="1">
      <c r="B58" s="82" t="s">
        <v>148</v>
      </c>
      <c r="C58" s="83"/>
      <c r="D58" s="52">
        <f>$H$14</f>
        <v>25</v>
      </c>
      <c r="E58" s="34"/>
      <c r="F58" s="504" t="s">
        <v>749</v>
      </c>
      <c r="G58" s="505"/>
      <c r="H58" s="505"/>
      <c r="I58" s="505"/>
      <c r="J58" s="505"/>
      <c r="K58" s="505"/>
      <c r="L58" s="506"/>
      <c r="M58" s="34"/>
      <c r="N58" s="70" t="s">
        <v>669</v>
      </c>
      <c r="O58" s="34"/>
      <c r="P58" s="72">
        <f>MAX(D6:D12,H6:H12,L6:L12,P6:P12,D17:D23,H17:H23,L17:L23,P17:P23,D28:D34,H28:H34,L28:L34,P28:P34,D39:D45,H39:H45,L39:L45,P39:P45)</f>
        <v>18</v>
      </c>
      <c r="R58" s="172"/>
      <c r="S58" s="176"/>
      <c r="T58" s="173"/>
    </row>
    <row r="59" spans="2:20" ht="12.95" customHeight="1">
      <c r="B59" s="82" t="s">
        <v>19</v>
      </c>
      <c r="C59" s="83"/>
      <c r="D59" s="52">
        <f>$L$36</f>
        <v>24</v>
      </c>
      <c r="E59" s="34"/>
      <c r="F59" s="504" t="s">
        <v>750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0" ht="12.95" customHeight="1">
      <c r="B60" s="82" t="s">
        <v>152</v>
      </c>
      <c r="C60" s="83"/>
      <c r="D60" s="52">
        <f>$D$36</f>
        <v>24</v>
      </c>
      <c r="E60" s="34"/>
      <c r="F60" s="504" t="s">
        <v>757</v>
      </c>
      <c r="G60" s="505"/>
      <c r="H60" s="505"/>
      <c r="I60" s="505"/>
      <c r="J60" s="505"/>
      <c r="K60" s="505"/>
      <c r="L60" s="506"/>
      <c r="M60" s="34"/>
      <c r="N60" s="70" t="s">
        <v>25</v>
      </c>
      <c r="O60" s="46"/>
      <c r="P60" s="72">
        <f>MAX(D14,H14,L14,P14,D25,H25,L25,P25,D36,H36,L36,P36,D47,H47,L47,P47)</f>
        <v>44</v>
      </c>
    </row>
    <row r="61" spans="2:20" ht="12.95" customHeight="1">
      <c r="B61" s="82" t="s">
        <v>57</v>
      </c>
      <c r="C61" s="83"/>
      <c r="D61" s="52">
        <f>$D$47</f>
        <v>25</v>
      </c>
      <c r="E61" s="34"/>
      <c r="F61" s="504" t="s">
        <v>769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0" ht="12.95" customHeight="1">
      <c r="B62" s="82" t="s">
        <v>20</v>
      </c>
      <c r="C62" s="83"/>
      <c r="D62" s="52">
        <f>$L$14</f>
        <v>23</v>
      </c>
      <c r="E62" s="34"/>
      <c r="F62" s="504" t="s">
        <v>770</v>
      </c>
      <c r="G62" s="505"/>
      <c r="H62" s="505"/>
      <c r="I62" s="505"/>
      <c r="J62" s="505"/>
      <c r="K62" s="505"/>
      <c r="L62" s="506"/>
      <c r="M62" s="34"/>
      <c r="N62" s="70" t="s">
        <v>153</v>
      </c>
      <c r="O62" s="46"/>
      <c r="P62" s="72">
        <f>MIN(D14,H14,L14,P14,D25,H25,L25,P25,D36,H36,L36,P36,D47,H47,L47,P47)</f>
        <v>12</v>
      </c>
    </row>
    <row r="63" spans="2:20" ht="12.95" customHeight="1">
      <c r="B63" s="82" t="s">
        <v>21</v>
      </c>
      <c r="C63" s="83"/>
      <c r="D63" s="52">
        <f>$D$25</f>
        <v>21</v>
      </c>
      <c r="E63" s="34"/>
      <c r="F63" s="504" t="s">
        <v>755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0" ht="12.95" customHeight="1">
      <c r="B64" s="82" t="s">
        <v>192</v>
      </c>
      <c r="C64" s="83"/>
      <c r="D64" s="52">
        <f>$H$47</f>
        <v>21</v>
      </c>
      <c r="E64" s="34"/>
      <c r="F64" s="504" t="s">
        <v>756</v>
      </c>
      <c r="G64" s="505"/>
      <c r="H64" s="505"/>
      <c r="I64" s="505"/>
      <c r="J64" s="505"/>
      <c r="K64" s="505"/>
      <c r="L64" s="506"/>
      <c r="M64" s="34"/>
      <c r="N64" s="512" t="s">
        <v>155</v>
      </c>
      <c r="O64" s="513"/>
      <c r="P64" s="85">
        <v>27</v>
      </c>
    </row>
    <row r="65" spans="2:30" ht="12.95" customHeight="1">
      <c r="B65" s="82" t="s">
        <v>26</v>
      </c>
      <c r="C65" s="83"/>
      <c r="D65" s="52">
        <f>$P$14</f>
        <v>20</v>
      </c>
      <c r="E65" s="34"/>
      <c r="F65" s="504" t="s">
        <v>758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0" ht="12.95" customHeight="1">
      <c r="B66" s="82" t="s">
        <v>24</v>
      </c>
      <c r="C66" s="83"/>
      <c r="D66" s="52">
        <f>$H$36</f>
        <v>17</v>
      </c>
      <c r="E66" s="34"/>
      <c r="F66" s="504" t="s">
        <v>759</v>
      </c>
      <c r="G66" s="505"/>
      <c r="H66" s="505"/>
      <c r="I66" s="505"/>
      <c r="J66" s="505"/>
      <c r="K66" s="505"/>
      <c r="L66" s="506"/>
      <c r="M66" s="34"/>
      <c r="N66" s="79" t="s">
        <v>116</v>
      </c>
      <c r="O66" s="81"/>
      <c r="P66" s="86"/>
      <c r="R66" s="46"/>
      <c r="S66" s="66"/>
      <c r="T66" s="34"/>
      <c r="U66" s="66"/>
      <c r="V66" s="46"/>
      <c r="W66" s="66"/>
      <c r="X66" s="34"/>
      <c r="Y66" s="66"/>
      <c r="Z66" s="46"/>
      <c r="AA66" s="66"/>
      <c r="AB66" s="34"/>
      <c r="AC66" s="46"/>
      <c r="AD66" s="46"/>
    </row>
    <row r="67" spans="2:30" ht="12.95" customHeight="1">
      <c r="B67" s="199" t="s">
        <v>83</v>
      </c>
      <c r="C67" s="83"/>
      <c r="D67" s="52">
        <f>$P$36</f>
        <v>16</v>
      </c>
      <c r="E67" s="34"/>
      <c r="F67" s="504" t="s">
        <v>760</v>
      </c>
      <c r="G67" s="505"/>
      <c r="H67" s="505"/>
      <c r="I67" s="505"/>
      <c r="J67" s="505"/>
      <c r="K67" s="505"/>
      <c r="L67" s="506"/>
      <c r="M67" s="34"/>
      <c r="N67" s="501" t="s">
        <v>739</v>
      </c>
      <c r="O67" s="501"/>
      <c r="P67" s="501"/>
      <c r="R67" s="46"/>
      <c r="S67" s="66"/>
      <c r="T67" s="34"/>
      <c r="U67" s="66"/>
      <c r="V67" s="46"/>
      <c r="W67" s="66"/>
      <c r="X67" s="34"/>
      <c r="Y67" s="46"/>
      <c r="Z67" s="46"/>
      <c r="AA67" s="66"/>
      <c r="AB67" s="34"/>
      <c r="AC67" s="66"/>
      <c r="AD67" s="46"/>
    </row>
    <row r="68" spans="2:30" ht="12.95" customHeight="1">
      <c r="B68" s="82" t="s">
        <v>113</v>
      </c>
      <c r="C68" s="83"/>
      <c r="D68" s="52">
        <f>$P$25</f>
        <v>15</v>
      </c>
      <c r="E68" s="34"/>
      <c r="F68" s="504" t="s">
        <v>761</v>
      </c>
      <c r="G68" s="505"/>
      <c r="H68" s="505"/>
      <c r="I68" s="505"/>
      <c r="J68" s="505"/>
      <c r="K68" s="505"/>
      <c r="L68" s="506"/>
      <c r="M68" s="34"/>
      <c r="N68" s="501" t="s">
        <v>741</v>
      </c>
      <c r="O68" s="501"/>
      <c r="P68" s="501"/>
      <c r="R68" s="171"/>
      <c r="S68" s="171"/>
      <c r="T68" s="34"/>
      <c r="U68" s="34"/>
      <c r="V68" s="171"/>
      <c r="W68" s="171"/>
      <c r="X68" s="34"/>
      <c r="Y68" s="34"/>
      <c r="Z68" s="171"/>
      <c r="AA68" s="171"/>
      <c r="AB68" s="34"/>
      <c r="AC68" s="34"/>
      <c r="AD68" s="171"/>
    </row>
    <row r="69" spans="2:30" ht="12.95" customHeight="1">
      <c r="B69" s="82" t="s">
        <v>154</v>
      </c>
      <c r="C69" s="83"/>
      <c r="D69" s="52">
        <f>$L$47</f>
        <v>15</v>
      </c>
      <c r="E69" s="34"/>
      <c r="F69" s="543" t="s">
        <v>763</v>
      </c>
      <c r="G69" s="544"/>
      <c r="H69" s="544"/>
      <c r="I69" s="544"/>
      <c r="J69" s="544"/>
      <c r="K69" s="544"/>
      <c r="L69" s="545"/>
      <c r="M69" s="34"/>
      <c r="N69" s="501" t="s">
        <v>742</v>
      </c>
      <c r="O69" s="501"/>
      <c r="P69" s="501"/>
      <c r="R69" s="46"/>
      <c r="S69" s="66"/>
      <c r="T69" s="34"/>
      <c r="U69" s="66"/>
      <c r="V69" s="46"/>
      <c r="W69" s="66"/>
      <c r="X69" s="34"/>
      <c r="Y69" s="66"/>
      <c r="Z69" s="46"/>
      <c r="AA69" s="66"/>
      <c r="AB69" s="34"/>
      <c r="AC69" s="66"/>
      <c r="AD69" s="46"/>
    </row>
    <row r="70" spans="2:30" ht="12.95" customHeight="1">
      <c r="B70" s="502" t="s">
        <v>109</v>
      </c>
      <c r="C70" s="503"/>
      <c r="D70" s="52">
        <f>$D$14</f>
        <v>13</v>
      </c>
      <c r="E70" s="34"/>
      <c r="F70" s="518" t="s">
        <v>762</v>
      </c>
      <c r="G70" s="505"/>
      <c r="H70" s="505"/>
      <c r="I70" s="505"/>
      <c r="J70" s="505"/>
      <c r="K70" s="505"/>
      <c r="L70" s="506"/>
      <c r="M70" s="34"/>
      <c r="N70" s="501" t="s">
        <v>740</v>
      </c>
      <c r="O70" s="501"/>
      <c r="P70" s="501"/>
      <c r="R70" s="46"/>
      <c r="S70" s="66"/>
      <c r="T70" s="46"/>
      <c r="U70" s="66"/>
      <c r="V70" s="46"/>
      <c r="W70" s="66"/>
      <c r="X70" s="34"/>
      <c r="Y70" s="66"/>
      <c r="Z70" s="46"/>
      <c r="AA70" s="66"/>
      <c r="AB70" s="34"/>
      <c r="AC70" s="66"/>
      <c r="AD70" s="46"/>
    </row>
    <row r="71" spans="2:30" ht="12.95" customHeight="1">
      <c r="B71" s="82" t="s">
        <v>155</v>
      </c>
      <c r="C71" s="83"/>
      <c r="D71" s="52">
        <f>$H$25</f>
        <v>12</v>
      </c>
      <c r="E71" s="34"/>
      <c r="F71" s="504" t="s">
        <v>754</v>
      </c>
      <c r="G71" s="505"/>
      <c r="H71" s="505"/>
      <c r="I71" s="505"/>
      <c r="J71" s="505"/>
      <c r="K71" s="505"/>
      <c r="L71" s="506"/>
      <c r="M71" s="34"/>
      <c r="N71" s="501" t="s">
        <v>746</v>
      </c>
      <c r="O71" s="501"/>
      <c r="P71" s="501"/>
      <c r="R71" s="34"/>
    </row>
    <row r="72" spans="2:30" ht="12.95" customHeight="1">
      <c r="B72" s="82" t="s">
        <v>153</v>
      </c>
      <c r="C72" s="83"/>
      <c r="D72" s="52">
        <f>$P$47</f>
        <v>12</v>
      </c>
      <c r="E72" s="34"/>
      <c r="F72" s="504" t="s">
        <v>753</v>
      </c>
      <c r="G72" s="505"/>
      <c r="H72" s="505"/>
      <c r="I72" s="505"/>
      <c r="J72" s="505"/>
      <c r="K72" s="505"/>
      <c r="L72" s="506"/>
      <c r="M72" s="34"/>
      <c r="N72" s="501" t="s">
        <v>743</v>
      </c>
      <c r="O72" s="501"/>
      <c r="P72" s="501"/>
    </row>
    <row r="73" spans="2:30" ht="12.95" customHeight="1">
      <c r="B73" s="34"/>
      <c r="C73" s="34"/>
      <c r="D73" s="34"/>
      <c r="E73" s="34"/>
      <c r="M73" s="34"/>
      <c r="N73" s="501" t="s">
        <v>744</v>
      </c>
      <c r="O73" s="501"/>
      <c r="P73" s="501"/>
    </row>
    <row r="74" spans="2:30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7</v>
      </c>
      <c r="J74" s="158">
        <f>'wk2'!J74+I74</f>
        <v>16</v>
      </c>
      <c r="K74" s="536" t="s">
        <v>751</v>
      </c>
      <c r="L74" s="536"/>
      <c r="M74" s="34"/>
      <c r="N74" s="501" t="s">
        <v>745</v>
      </c>
      <c r="O74" s="501"/>
      <c r="P74" s="501"/>
    </row>
    <row r="75" spans="2:30" ht="12.95" customHeight="1">
      <c r="B75" s="502" t="s">
        <v>623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1</v>
      </c>
      <c r="J75" s="90">
        <f>'wk2'!J75+I75</f>
        <v>8</v>
      </c>
      <c r="K75" s="536" t="s">
        <v>752</v>
      </c>
      <c r="L75" s="536"/>
      <c r="M75" s="34"/>
      <c r="N75" s="498" t="str">
        <f>'wk4'!$B$3</f>
        <v>ALL NFL TEAMS PLAYING</v>
      </c>
      <c r="O75" s="499"/>
      <c r="P75" s="500"/>
    </row>
    <row r="76" spans="2:3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1">
    <mergeCell ref="R50:T50"/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  <mergeCell ref="B3:E3"/>
    <mergeCell ref="B5:C5"/>
    <mergeCell ref="F5:G5"/>
    <mergeCell ref="J5:K5"/>
    <mergeCell ref="B16:C16"/>
    <mergeCell ref="F16:G16"/>
    <mergeCell ref="J16:K16"/>
    <mergeCell ref="B75:C75"/>
    <mergeCell ref="B74:D74"/>
    <mergeCell ref="G74:H74"/>
    <mergeCell ref="K74:L74"/>
    <mergeCell ref="F72:L72"/>
    <mergeCell ref="G75:H75"/>
    <mergeCell ref="K75:L75"/>
    <mergeCell ref="F70:L70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F69:L69"/>
    <mergeCell ref="B70:C70"/>
    <mergeCell ref="N27:O27"/>
    <mergeCell ref="F61:L61"/>
    <mergeCell ref="F57:L57"/>
    <mergeCell ref="F67:L67"/>
    <mergeCell ref="N38:O38"/>
    <mergeCell ref="F58:L58"/>
    <mergeCell ref="F59:L59"/>
    <mergeCell ref="F62:L62"/>
    <mergeCell ref="F63:L63"/>
    <mergeCell ref="F64:L64"/>
    <mergeCell ref="F65:L65"/>
    <mergeCell ref="N64:O64"/>
    <mergeCell ref="R56:T56"/>
    <mergeCell ref="R57:T57"/>
    <mergeCell ref="R51:T51"/>
    <mergeCell ref="R52:T52"/>
    <mergeCell ref="R53:T53"/>
    <mergeCell ref="R54:T54"/>
    <mergeCell ref="R55:T55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E76"/>
  <sheetViews>
    <sheetView view="pageBreakPreview" topLeftCell="A34" zoomScale="170" zoomScaleNormal="100" zoomScaleSheetLayoutView="170" workbookViewId="0">
      <selection activeCell="Q76" sqref="Q76"/>
    </sheetView>
  </sheetViews>
  <sheetFormatPr defaultColWidth="9.140625"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1.42578125" customWidth="1"/>
  </cols>
  <sheetData>
    <row r="1" spans="2:16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6" ht="12.95" customHeight="1">
      <c r="B2" s="46" t="s">
        <v>80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6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4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27" t="s">
        <v>772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244" t="s">
        <v>591</v>
      </c>
    </row>
    <row r="6" spans="2:16" ht="12.95" customHeight="1">
      <c r="B6" s="50" t="s">
        <v>104</v>
      </c>
      <c r="C6" s="51" t="s">
        <v>531</v>
      </c>
      <c r="D6" s="52">
        <v>0</v>
      </c>
      <c r="E6" s="34"/>
      <c r="F6" s="50" t="s">
        <v>104</v>
      </c>
      <c r="G6" s="51" t="s">
        <v>417</v>
      </c>
      <c r="H6" s="52">
        <v>0</v>
      </c>
      <c r="I6" s="34"/>
      <c r="J6" s="50" t="s">
        <v>104</v>
      </c>
      <c r="K6" s="51" t="s">
        <v>447</v>
      </c>
      <c r="L6" s="52">
        <v>6</v>
      </c>
      <c r="M6" s="34"/>
      <c r="N6" s="50" t="s">
        <v>104</v>
      </c>
      <c r="O6" s="51" t="s">
        <v>379</v>
      </c>
      <c r="P6" s="52">
        <v>3</v>
      </c>
    </row>
    <row r="7" spans="2:16" ht="12.95" customHeight="1">
      <c r="B7" s="50" t="s">
        <v>105</v>
      </c>
      <c r="C7" s="51" t="s">
        <v>533</v>
      </c>
      <c r="D7" s="52">
        <v>3</v>
      </c>
      <c r="E7" s="34"/>
      <c r="F7" s="50" t="s">
        <v>105</v>
      </c>
      <c r="G7" s="51" t="s">
        <v>420</v>
      </c>
      <c r="H7" s="52">
        <v>0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6</v>
      </c>
    </row>
    <row r="8" spans="2:16" ht="12.95" customHeight="1">
      <c r="B8" s="50" t="s">
        <v>105</v>
      </c>
      <c r="C8" s="51" t="s">
        <v>653</v>
      </c>
      <c r="D8" s="52">
        <v>6</v>
      </c>
      <c r="E8" s="34"/>
      <c r="F8" s="50" t="s">
        <v>105</v>
      </c>
      <c r="G8" s="51" t="s">
        <v>422</v>
      </c>
      <c r="H8" s="52">
        <v>6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381</v>
      </c>
      <c r="P8" s="52">
        <v>12</v>
      </c>
    </row>
    <row r="9" spans="2:16" ht="12.95" customHeight="1">
      <c r="B9" s="50" t="s">
        <v>106</v>
      </c>
      <c r="C9" s="51" t="s">
        <v>537</v>
      </c>
      <c r="D9" s="52">
        <v>6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586</v>
      </c>
      <c r="L9" s="52">
        <v>3</v>
      </c>
      <c r="M9" s="34"/>
      <c r="N9" s="50" t="s">
        <v>106</v>
      </c>
      <c r="O9" s="51" t="s">
        <v>383</v>
      </c>
      <c r="P9" s="52">
        <v>6</v>
      </c>
    </row>
    <row r="10" spans="2:16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424</v>
      </c>
      <c r="H10" s="52">
        <v>0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771</v>
      </c>
      <c r="P10" s="52">
        <v>0</v>
      </c>
    </row>
    <row r="11" spans="2:16" ht="12.95" customHeight="1">
      <c r="B11" s="50" t="s">
        <v>106</v>
      </c>
      <c r="C11" s="51" t="s">
        <v>540</v>
      </c>
      <c r="D11" s="52">
        <v>0</v>
      </c>
      <c r="E11" s="34"/>
      <c r="F11" s="50" t="s">
        <v>106</v>
      </c>
      <c r="G11" s="51" t="s">
        <v>426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0</v>
      </c>
    </row>
    <row r="12" spans="2:16" ht="12.95" customHeight="1">
      <c r="B12" s="50" t="s">
        <v>107</v>
      </c>
      <c r="C12" s="34" t="s">
        <v>542</v>
      </c>
      <c r="D12" s="52">
        <v>14</v>
      </c>
      <c r="E12" s="34"/>
      <c r="F12" s="50" t="s">
        <v>107</v>
      </c>
      <c r="G12" s="51" t="s">
        <v>428</v>
      </c>
      <c r="H12" s="52">
        <v>11</v>
      </c>
      <c r="I12" s="34"/>
      <c r="J12" s="50" t="s">
        <v>107</v>
      </c>
      <c r="K12" s="51" t="s">
        <v>455</v>
      </c>
      <c r="L12" s="52">
        <v>9</v>
      </c>
      <c r="M12" s="34"/>
      <c r="N12" s="50" t="s">
        <v>107</v>
      </c>
      <c r="O12" s="51" t="s">
        <v>388</v>
      </c>
      <c r="P12" s="52">
        <v>8</v>
      </c>
    </row>
    <row r="13" spans="2:16" ht="12.95" customHeight="1">
      <c r="B13" s="50" t="s">
        <v>108</v>
      </c>
      <c r="C13" s="51" t="s">
        <v>544</v>
      </c>
      <c r="D13" s="52">
        <v>6</v>
      </c>
      <c r="E13" s="34"/>
      <c r="F13" s="50" t="s">
        <v>108</v>
      </c>
      <c r="G13" s="51" t="s">
        <v>431</v>
      </c>
      <c r="H13" s="52">
        <v>0</v>
      </c>
      <c r="I13" s="34"/>
      <c r="J13" s="50" t="s">
        <v>108</v>
      </c>
      <c r="K13" s="51" t="s">
        <v>773</v>
      </c>
      <c r="L13" s="52">
        <v>0</v>
      </c>
      <c r="M13" s="34"/>
      <c r="N13" s="50" t="s">
        <v>108</v>
      </c>
      <c r="O13" s="51" t="s">
        <v>663</v>
      </c>
      <c r="P13" s="52">
        <v>0</v>
      </c>
    </row>
    <row r="14" spans="2:16" ht="12.95" customHeight="1">
      <c r="B14" s="50"/>
      <c r="C14" s="53" t="s">
        <v>28</v>
      </c>
      <c r="D14" s="54">
        <f>SUM(D6:D13)</f>
        <v>35</v>
      </c>
      <c r="E14" s="34"/>
      <c r="F14" s="50"/>
      <c r="G14" s="55" t="s">
        <v>28</v>
      </c>
      <c r="H14" s="54">
        <f>SUM(H6:H13)</f>
        <v>17</v>
      </c>
      <c r="I14" s="34"/>
      <c r="J14" s="50"/>
      <c r="K14" s="53" t="s">
        <v>28</v>
      </c>
      <c r="L14" s="54">
        <f>SUM(L6:L13)</f>
        <v>18</v>
      </c>
      <c r="M14" s="34"/>
      <c r="N14" s="50"/>
      <c r="O14" s="53" t="s">
        <v>28</v>
      </c>
      <c r="P14" s="54">
        <f>SUM(P6:P13)</f>
        <v>35</v>
      </c>
    </row>
    <row r="15" spans="2:16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6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27" t="s">
        <v>772</v>
      </c>
    </row>
    <row r="17" spans="2:16" ht="12.95" customHeight="1">
      <c r="B17" s="50" t="s">
        <v>104</v>
      </c>
      <c r="C17" s="51" t="s">
        <v>545</v>
      </c>
      <c r="D17" s="52">
        <v>9</v>
      </c>
      <c r="E17" s="34"/>
      <c r="F17" s="50" t="s">
        <v>104</v>
      </c>
      <c r="G17" s="51" t="s">
        <v>474</v>
      </c>
      <c r="H17" s="52">
        <v>9</v>
      </c>
      <c r="I17" s="34"/>
      <c r="J17" s="50" t="s">
        <v>104</v>
      </c>
      <c r="K17" s="51" t="s">
        <v>459</v>
      </c>
      <c r="L17" s="52">
        <v>3</v>
      </c>
      <c r="M17" s="34"/>
      <c r="N17" s="50" t="s">
        <v>104</v>
      </c>
      <c r="O17" s="51" t="s">
        <v>367</v>
      </c>
      <c r="P17" s="52">
        <v>12</v>
      </c>
    </row>
    <row r="18" spans="2:16" ht="12.95" customHeight="1">
      <c r="B18" s="50" t="s">
        <v>105</v>
      </c>
      <c r="C18" s="51" t="s">
        <v>549</v>
      </c>
      <c r="D18" s="52">
        <v>0</v>
      </c>
      <c r="E18" s="34"/>
      <c r="F18" s="50" t="s">
        <v>105</v>
      </c>
      <c r="G18" s="51" t="s">
        <v>476</v>
      </c>
      <c r="H18" s="52">
        <v>3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6</v>
      </c>
    </row>
    <row r="19" spans="2:16" ht="12.95" customHeight="1">
      <c r="B19" s="50" t="s">
        <v>105</v>
      </c>
      <c r="C19" s="51" t="s">
        <v>550</v>
      </c>
      <c r="D19" s="52">
        <v>3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6</v>
      </c>
      <c r="M19" s="34"/>
      <c r="N19" s="50" t="s">
        <v>105</v>
      </c>
      <c r="O19" s="51" t="s">
        <v>666</v>
      </c>
      <c r="P19" s="52">
        <v>0</v>
      </c>
    </row>
    <row r="20" spans="2:16" ht="12.95" customHeight="1">
      <c r="B20" s="50" t="s">
        <v>106</v>
      </c>
      <c r="C20" s="51" t="s">
        <v>552</v>
      </c>
      <c r="D20" s="52">
        <v>0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3</v>
      </c>
      <c r="M20" s="34"/>
      <c r="N20" s="50" t="s">
        <v>106</v>
      </c>
      <c r="O20" s="51" t="s">
        <v>371</v>
      </c>
      <c r="P20" s="52">
        <v>0</v>
      </c>
    </row>
    <row r="21" spans="2:16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482</v>
      </c>
      <c r="H21" s="52">
        <v>3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372</v>
      </c>
      <c r="P21" s="52">
        <v>0</v>
      </c>
    </row>
    <row r="22" spans="2:16" ht="12.95" customHeight="1">
      <c r="B22" s="50" t="s">
        <v>106</v>
      </c>
      <c r="C22" s="51" t="s">
        <v>555</v>
      </c>
      <c r="D22" s="52">
        <v>0</v>
      </c>
      <c r="E22" s="34"/>
      <c r="F22" s="50" t="s">
        <v>106</v>
      </c>
      <c r="G22" s="51" t="s">
        <v>481</v>
      </c>
      <c r="H22" s="52">
        <v>0</v>
      </c>
      <c r="I22" s="34"/>
      <c r="J22" s="50" t="s">
        <v>106</v>
      </c>
      <c r="K22" s="51" t="s">
        <v>470</v>
      </c>
      <c r="L22" s="52">
        <v>6</v>
      </c>
      <c r="M22" s="34"/>
      <c r="N22" s="50" t="s">
        <v>106</v>
      </c>
      <c r="O22" s="51" t="s">
        <v>373</v>
      </c>
      <c r="P22" s="52">
        <v>0</v>
      </c>
    </row>
    <row r="23" spans="2:16" ht="12.95" customHeight="1">
      <c r="B23" s="50" t="s">
        <v>107</v>
      </c>
      <c r="C23" s="51" t="s">
        <v>557</v>
      </c>
      <c r="D23" s="52">
        <v>11</v>
      </c>
      <c r="E23" s="34"/>
      <c r="F23" s="50" t="s">
        <v>107</v>
      </c>
      <c r="G23" s="51" t="s">
        <v>485</v>
      </c>
      <c r="H23" s="52">
        <v>12</v>
      </c>
      <c r="I23" s="34"/>
      <c r="J23" s="50" t="s">
        <v>107</v>
      </c>
      <c r="K23" s="51" t="s">
        <v>471</v>
      </c>
      <c r="L23" s="52">
        <v>8</v>
      </c>
      <c r="M23" s="34"/>
      <c r="N23" s="50" t="s">
        <v>107</v>
      </c>
      <c r="O23" s="51" t="s">
        <v>376</v>
      </c>
      <c r="P23" s="52">
        <v>9</v>
      </c>
    </row>
    <row r="24" spans="2:16" ht="12.95" customHeight="1">
      <c r="B24" s="50" t="s">
        <v>108</v>
      </c>
      <c r="C24" s="51" t="s">
        <v>559</v>
      </c>
      <c r="D24" s="52">
        <v>12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378</v>
      </c>
      <c r="P24" s="52">
        <v>0</v>
      </c>
    </row>
    <row r="25" spans="2:16" ht="12.95" customHeight="1">
      <c r="B25" s="50"/>
      <c r="C25" s="53" t="s">
        <v>28</v>
      </c>
      <c r="D25" s="54">
        <f>SUM(D17:D24)</f>
        <v>35</v>
      </c>
      <c r="E25" s="34"/>
      <c r="F25" s="50"/>
      <c r="G25" s="55" t="s">
        <v>28</v>
      </c>
      <c r="H25" s="54">
        <f>SUM(H17:H24)</f>
        <v>27</v>
      </c>
      <c r="I25" s="34"/>
      <c r="J25" s="50"/>
      <c r="K25" s="53" t="s">
        <v>28</v>
      </c>
      <c r="L25" s="54">
        <f>SUM(L17:L24)</f>
        <v>26</v>
      </c>
      <c r="M25" s="34"/>
      <c r="N25" s="50"/>
      <c r="O25" s="53" t="s">
        <v>28</v>
      </c>
      <c r="P25" s="54">
        <f>SUM(P17:P24)</f>
        <v>27</v>
      </c>
    </row>
    <row r="26" spans="2:16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6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</row>
    <row r="28" spans="2:16" ht="12.95" customHeight="1">
      <c r="B28" s="50" t="s">
        <v>104</v>
      </c>
      <c r="C28" s="51" t="s">
        <v>560</v>
      </c>
      <c r="D28" s="52">
        <v>9</v>
      </c>
      <c r="E28" s="34"/>
      <c r="F28" s="50" t="s">
        <v>104</v>
      </c>
      <c r="G28" s="51" t="s">
        <v>390</v>
      </c>
      <c r="H28" s="52">
        <v>9</v>
      </c>
      <c r="I28" s="34"/>
      <c r="J28" s="50" t="s">
        <v>104</v>
      </c>
      <c r="K28" s="51" t="s">
        <v>518</v>
      </c>
      <c r="L28" s="52">
        <v>0</v>
      </c>
      <c r="M28" s="34"/>
      <c r="N28" s="50" t="s">
        <v>104</v>
      </c>
      <c r="O28" s="51" t="s">
        <v>402</v>
      </c>
      <c r="P28" s="52">
        <v>12</v>
      </c>
    </row>
    <row r="29" spans="2:16" ht="12.95" customHeight="1">
      <c r="B29" s="50" t="s">
        <v>105</v>
      </c>
      <c r="C29" s="51" t="s">
        <v>563</v>
      </c>
      <c r="D29" s="52">
        <v>0</v>
      </c>
      <c r="E29" s="34"/>
      <c r="F29" s="50" t="s">
        <v>105</v>
      </c>
      <c r="G29" s="51" t="s">
        <v>394</v>
      </c>
      <c r="H29" s="52">
        <v>18</v>
      </c>
      <c r="I29" s="34"/>
      <c r="J29" s="50" t="s">
        <v>105</v>
      </c>
      <c r="K29" s="51" t="s">
        <v>610</v>
      </c>
      <c r="L29" s="52">
        <v>15</v>
      </c>
      <c r="M29" s="34"/>
      <c r="N29" s="50" t="s">
        <v>105</v>
      </c>
      <c r="O29" s="51" t="s">
        <v>405</v>
      </c>
      <c r="P29" s="52">
        <v>0</v>
      </c>
    </row>
    <row r="30" spans="2:16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393</v>
      </c>
      <c r="H30" s="52">
        <v>12</v>
      </c>
      <c r="I30" s="34"/>
      <c r="J30" s="50" t="s">
        <v>105</v>
      </c>
      <c r="K30" s="51" t="s">
        <v>521</v>
      </c>
      <c r="L30" s="52">
        <v>0</v>
      </c>
      <c r="M30" s="34"/>
      <c r="N30" s="50" t="s">
        <v>105</v>
      </c>
      <c r="O30" s="51" t="s">
        <v>406</v>
      </c>
      <c r="P30" s="52">
        <v>0</v>
      </c>
    </row>
    <row r="31" spans="2:16" ht="12.95" customHeight="1">
      <c r="B31" s="50" t="s">
        <v>106</v>
      </c>
      <c r="C31" s="51" t="s">
        <v>566</v>
      </c>
      <c r="D31" s="52">
        <v>3</v>
      </c>
      <c r="E31" s="34"/>
      <c r="F31" s="50" t="s">
        <v>106</v>
      </c>
      <c r="G31" s="51" t="s">
        <v>396</v>
      </c>
      <c r="H31" s="52">
        <v>6</v>
      </c>
      <c r="I31" s="34"/>
      <c r="J31" s="50" t="s">
        <v>106</v>
      </c>
      <c r="K31" s="51" t="s">
        <v>523</v>
      </c>
      <c r="L31" s="52">
        <v>0</v>
      </c>
      <c r="M31" s="34"/>
      <c r="N31" s="50" t="s">
        <v>106</v>
      </c>
      <c r="O31" s="51" t="s">
        <v>774</v>
      </c>
      <c r="P31" s="52">
        <v>0</v>
      </c>
    </row>
    <row r="32" spans="2:16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524</v>
      </c>
      <c r="L32" s="52">
        <v>3</v>
      </c>
      <c r="M32" s="34"/>
      <c r="N32" s="50" t="s">
        <v>106</v>
      </c>
      <c r="O32" s="51" t="s">
        <v>411</v>
      </c>
      <c r="P32" s="52">
        <v>0</v>
      </c>
    </row>
    <row r="33" spans="2:16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395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410</v>
      </c>
      <c r="P33" s="52">
        <v>0</v>
      </c>
    </row>
    <row r="34" spans="2:16" ht="12.95" customHeight="1">
      <c r="B34" s="50" t="s">
        <v>107</v>
      </c>
      <c r="C34" s="51" t="s">
        <v>571</v>
      </c>
      <c r="D34" s="52">
        <v>14</v>
      </c>
      <c r="E34" s="34"/>
      <c r="F34" s="50" t="s">
        <v>107</v>
      </c>
      <c r="G34" s="51" t="s">
        <v>400</v>
      </c>
      <c r="H34" s="52">
        <v>16</v>
      </c>
      <c r="I34" s="34"/>
      <c r="J34" s="50" t="s">
        <v>107</v>
      </c>
      <c r="K34" s="51" t="s">
        <v>527</v>
      </c>
      <c r="L34" s="52">
        <v>7</v>
      </c>
      <c r="M34" s="34"/>
      <c r="N34" s="50" t="s">
        <v>107</v>
      </c>
      <c r="O34" s="51" t="s">
        <v>737</v>
      </c>
      <c r="P34" s="52">
        <v>5</v>
      </c>
    </row>
    <row r="35" spans="2:16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775</v>
      </c>
      <c r="P35" s="52">
        <v>0</v>
      </c>
    </row>
    <row r="36" spans="2:16" ht="12.95" customHeight="1">
      <c r="B36" s="50"/>
      <c r="C36" s="53" t="s">
        <v>28</v>
      </c>
      <c r="D36" s="54">
        <f>SUM(D28:D35)</f>
        <v>26</v>
      </c>
      <c r="E36" s="34"/>
      <c r="F36" s="50"/>
      <c r="G36" s="53" t="s">
        <v>28</v>
      </c>
      <c r="H36" s="54">
        <f>SUM(H28:H35)</f>
        <v>61</v>
      </c>
      <c r="I36" s="34"/>
      <c r="J36" s="50"/>
      <c r="K36" s="53" t="s">
        <v>28</v>
      </c>
      <c r="L36" s="54">
        <f>SUM(L28:L35)</f>
        <v>25</v>
      </c>
      <c r="M36" s="34"/>
      <c r="N36" s="51"/>
      <c r="O36" s="55" t="s">
        <v>28</v>
      </c>
      <c r="P36" s="54">
        <f>SUM(P28:P35)</f>
        <v>17</v>
      </c>
    </row>
    <row r="37" spans="2:16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6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244" t="s">
        <v>591</v>
      </c>
      <c r="M38" s="34"/>
      <c r="N38" s="521" t="s">
        <v>153</v>
      </c>
      <c r="O38" s="521"/>
      <c r="P38" s="49" t="s">
        <v>591</v>
      </c>
    </row>
    <row r="39" spans="2:16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489</v>
      </c>
      <c r="H39" s="52">
        <v>0</v>
      </c>
      <c r="I39" s="34"/>
      <c r="J39" s="50" t="s">
        <v>104</v>
      </c>
      <c r="K39" s="51" t="s">
        <v>432</v>
      </c>
      <c r="L39" s="52">
        <v>6</v>
      </c>
      <c r="M39" s="34"/>
      <c r="N39" s="50" t="s">
        <v>104</v>
      </c>
      <c r="O39" s="51" t="s">
        <v>504</v>
      </c>
      <c r="P39" s="52">
        <v>0</v>
      </c>
    </row>
    <row r="40" spans="2:16" ht="12.95" customHeight="1">
      <c r="B40" s="50" t="s">
        <v>105</v>
      </c>
      <c r="C40" s="51" t="s">
        <v>577</v>
      </c>
      <c r="D40" s="52">
        <v>6</v>
      </c>
      <c r="E40" s="34"/>
      <c r="F40" s="50" t="s">
        <v>105</v>
      </c>
      <c r="G40" s="51" t="s">
        <v>492</v>
      </c>
      <c r="H40" s="52">
        <v>9</v>
      </c>
      <c r="I40" s="34"/>
      <c r="J40" s="50" t="s">
        <v>105</v>
      </c>
      <c r="K40" s="51" t="s">
        <v>436</v>
      </c>
      <c r="L40" s="52">
        <v>0</v>
      </c>
      <c r="M40" s="34"/>
      <c r="N40" s="50" t="s">
        <v>105</v>
      </c>
      <c r="O40" s="51" t="s">
        <v>505</v>
      </c>
      <c r="P40" s="52">
        <v>0</v>
      </c>
    </row>
    <row r="41" spans="2:16" ht="12.95" customHeight="1">
      <c r="B41" s="50" t="s">
        <v>105</v>
      </c>
      <c r="C41" s="51" t="s">
        <v>579</v>
      </c>
      <c r="D41" s="52">
        <v>0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437</v>
      </c>
      <c r="L41" s="52">
        <v>0</v>
      </c>
      <c r="M41" s="34"/>
      <c r="N41" s="50" t="s">
        <v>105</v>
      </c>
      <c r="O41" s="51" t="s">
        <v>508</v>
      </c>
      <c r="P41" s="52">
        <v>12</v>
      </c>
    </row>
    <row r="42" spans="2:16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495</v>
      </c>
      <c r="H42" s="52">
        <v>0</v>
      </c>
      <c r="I42" s="34"/>
      <c r="J42" s="50" t="s">
        <v>106</v>
      </c>
      <c r="K42" s="51" t="s">
        <v>439</v>
      </c>
      <c r="L42" s="52">
        <v>6</v>
      </c>
      <c r="M42" s="34"/>
      <c r="N42" s="50" t="s">
        <v>106</v>
      </c>
      <c r="O42" s="51" t="s">
        <v>509</v>
      </c>
      <c r="P42" s="52">
        <v>3</v>
      </c>
    </row>
    <row r="43" spans="2:16" ht="12.95" customHeight="1">
      <c r="B43" s="50" t="s">
        <v>106</v>
      </c>
      <c r="C43" s="51" t="s">
        <v>613</v>
      </c>
      <c r="D43" s="52">
        <v>3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443</v>
      </c>
      <c r="L43" s="52">
        <v>0</v>
      </c>
      <c r="M43" s="34"/>
      <c r="N43" s="50" t="s">
        <v>106</v>
      </c>
      <c r="O43" s="51" t="s">
        <v>510</v>
      </c>
      <c r="P43" s="52">
        <v>0</v>
      </c>
    </row>
    <row r="44" spans="2:16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441</v>
      </c>
      <c r="L44" s="52">
        <v>7</v>
      </c>
      <c r="M44" s="34"/>
      <c r="N44" s="50" t="s">
        <v>106</v>
      </c>
      <c r="O44" s="51" t="s">
        <v>511</v>
      </c>
      <c r="P44" s="52">
        <v>0</v>
      </c>
    </row>
    <row r="45" spans="2:16" ht="12.95" customHeight="1">
      <c r="B45" s="50" t="s">
        <v>107</v>
      </c>
      <c r="C45" s="51" t="s">
        <v>584</v>
      </c>
      <c r="D45" s="52">
        <v>10</v>
      </c>
      <c r="E45" s="34"/>
      <c r="F45" s="50" t="s">
        <v>107</v>
      </c>
      <c r="G45" s="51" t="s">
        <v>501</v>
      </c>
      <c r="H45" s="52">
        <v>5</v>
      </c>
      <c r="I45" s="34"/>
      <c r="J45" s="50" t="s">
        <v>107</v>
      </c>
      <c r="K45" s="51" t="s">
        <v>444</v>
      </c>
      <c r="L45" s="52">
        <v>11</v>
      </c>
      <c r="M45" s="34"/>
      <c r="N45" s="50" t="s">
        <v>107</v>
      </c>
      <c r="O45" s="51" t="s">
        <v>514</v>
      </c>
      <c r="P45" s="52">
        <v>16</v>
      </c>
    </row>
    <row r="46" spans="2:16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446</v>
      </c>
      <c r="L46" s="52">
        <v>0</v>
      </c>
      <c r="M46" s="34"/>
      <c r="N46" s="50" t="s">
        <v>108</v>
      </c>
      <c r="O46" s="51" t="s">
        <v>516</v>
      </c>
      <c r="P46" s="52">
        <v>0</v>
      </c>
    </row>
    <row r="47" spans="2:16" ht="12.95" customHeight="1">
      <c r="B47" s="50"/>
      <c r="C47" s="53" t="s">
        <v>28</v>
      </c>
      <c r="D47" s="54">
        <f>SUM(D39:D46)</f>
        <v>25</v>
      </c>
      <c r="E47" s="34"/>
      <c r="F47" s="50"/>
      <c r="G47" s="53" t="s">
        <v>28</v>
      </c>
      <c r="H47" s="54">
        <f>SUM(H39:H46)</f>
        <v>14</v>
      </c>
      <c r="I47" s="34"/>
      <c r="J47" s="50"/>
      <c r="K47" s="53" t="s">
        <v>28</v>
      </c>
      <c r="L47" s="54">
        <f>SUM(L39:L46)</f>
        <v>30</v>
      </c>
      <c r="M47" s="34"/>
      <c r="N47" s="50"/>
      <c r="O47" s="53" t="s">
        <v>28</v>
      </c>
      <c r="P47" s="54">
        <f>SUM(P39:P46)</f>
        <v>31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80</v>
      </c>
      <c r="P49" s="60"/>
    </row>
    <row r="50" spans="2:20" ht="12.95" customHeight="1">
      <c r="B50" s="252" t="s">
        <v>31</v>
      </c>
      <c r="C50" s="61" t="s">
        <v>696</v>
      </c>
      <c r="D50" s="62">
        <f>D25</f>
        <v>35</v>
      </c>
      <c r="E50" s="63"/>
      <c r="F50" s="61"/>
      <c r="G50" s="61" t="s">
        <v>153</v>
      </c>
      <c r="H50" s="62">
        <f>P47</f>
        <v>31</v>
      </c>
      <c r="I50" s="63"/>
      <c r="J50" s="62"/>
      <c r="K50" s="61" t="s">
        <v>766</v>
      </c>
      <c r="L50" s="62">
        <f>P36</f>
        <v>17</v>
      </c>
      <c r="M50" s="63"/>
      <c r="N50" s="318" t="s">
        <v>82</v>
      </c>
      <c r="O50" s="61" t="s">
        <v>26</v>
      </c>
      <c r="P50" s="65">
        <f>P14</f>
        <v>35</v>
      </c>
      <c r="R50" s="539"/>
      <c r="S50" s="539"/>
      <c r="T50" s="539"/>
    </row>
    <row r="51" spans="2:20" ht="12.95" customHeight="1">
      <c r="B51" s="253"/>
      <c r="C51" s="46" t="s">
        <v>152</v>
      </c>
      <c r="D51" s="66">
        <f>D36</f>
        <v>26</v>
      </c>
      <c r="E51" s="66"/>
      <c r="F51" s="162" t="s">
        <v>82</v>
      </c>
      <c r="G51" s="46" t="s">
        <v>764</v>
      </c>
      <c r="H51" s="66">
        <f>D47</f>
        <v>25</v>
      </c>
      <c r="I51" s="34"/>
      <c r="J51" s="162" t="s">
        <v>82</v>
      </c>
      <c r="K51" s="46" t="s">
        <v>154</v>
      </c>
      <c r="L51" s="66">
        <f>L47</f>
        <v>30</v>
      </c>
      <c r="M51" s="34"/>
      <c r="N51" s="66"/>
      <c r="O51" s="46" t="s">
        <v>767</v>
      </c>
      <c r="P51" s="69">
        <f>H47</f>
        <v>14</v>
      </c>
      <c r="R51" s="539"/>
      <c r="S51" s="539"/>
      <c r="T51" s="539"/>
    </row>
    <row r="52" spans="2:20" ht="12.95" customHeight="1">
      <c r="B52" s="254"/>
      <c r="C52" s="171"/>
      <c r="D52" s="171"/>
      <c r="E52" s="34"/>
      <c r="F52" s="422"/>
      <c r="G52" s="171"/>
      <c r="H52" s="171"/>
      <c r="I52" s="34"/>
      <c r="J52" s="56"/>
      <c r="K52" s="171"/>
      <c r="L52" s="171"/>
      <c r="M52" s="34"/>
      <c r="N52" s="56"/>
      <c r="O52" s="171"/>
      <c r="P52" s="175"/>
      <c r="R52" s="539"/>
      <c r="S52" s="539"/>
      <c r="T52" s="539"/>
    </row>
    <row r="53" spans="2:20" ht="12.95" customHeight="1">
      <c r="B53" s="253"/>
      <c r="C53" s="46" t="s">
        <v>20</v>
      </c>
      <c r="D53" s="66">
        <f>L14</f>
        <v>18</v>
      </c>
      <c r="E53" s="34"/>
      <c r="F53" s="162"/>
      <c r="G53" s="46" t="s">
        <v>765</v>
      </c>
      <c r="H53" s="66">
        <f>L25</f>
        <v>26</v>
      </c>
      <c r="I53" s="34"/>
      <c r="J53" s="74" t="s">
        <v>31</v>
      </c>
      <c r="K53" s="46" t="s">
        <v>203</v>
      </c>
      <c r="L53" s="66">
        <f>H36</f>
        <v>61</v>
      </c>
      <c r="M53" s="34"/>
      <c r="N53" s="66"/>
      <c r="O53" s="46" t="s">
        <v>113</v>
      </c>
      <c r="P53" s="69">
        <f>P25</f>
        <v>27</v>
      </c>
      <c r="R53" s="539"/>
      <c r="S53" s="539"/>
      <c r="T53" s="539"/>
    </row>
    <row r="54" spans="2:20" ht="12.95" customHeight="1">
      <c r="B54" s="255" t="s">
        <v>31</v>
      </c>
      <c r="C54" s="75" t="s">
        <v>200</v>
      </c>
      <c r="D54" s="76">
        <f>L36</f>
        <v>25</v>
      </c>
      <c r="E54" s="75"/>
      <c r="F54" s="419" t="s">
        <v>82</v>
      </c>
      <c r="G54" s="75" t="s">
        <v>155</v>
      </c>
      <c r="H54" s="76">
        <f>H25</f>
        <v>27</v>
      </c>
      <c r="I54" s="155"/>
      <c r="J54" s="76"/>
      <c r="K54" s="75" t="s">
        <v>148</v>
      </c>
      <c r="L54" s="76">
        <f>H14</f>
        <v>17</v>
      </c>
      <c r="M54" s="155"/>
      <c r="N54" s="104" t="s">
        <v>31</v>
      </c>
      <c r="O54" s="75" t="s">
        <v>768</v>
      </c>
      <c r="P54" s="77">
        <f>D14</f>
        <v>35</v>
      </c>
      <c r="R54" s="539"/>
      <c r="S54" s="539"/>
      <c r="T54" s="539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</row>
    <row r="56" spans="2:20" ht="12.95" customHeight="1">
      <c r="B56" s="528" t="s">
        <v>117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</row>
    <row r="57" spans="2:20" ht="12.95" customHeight="1">
      <c r="B57" s="82" t="s">
        <v>24</v>
      </c>
      <c r="C57" s="83"/>
      <c r="D57" s="52">
        <f>$H$36</f>
        <v>61</v>
      </c>
      <c r="E57" s="34"/>
      <c r="F57" s="504" t="s">
        <v>784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</row>
    <row r="58" spans="2:20" ht="12.95" customHeight="1">
      <c r="B58" s="82" t="s">
        <v>26</v>
      </c>
      <c r="C58" s="83"/>
      <c r="D58" s="52">
        <f>$P$14</f>
        <v>35</v>
      </c>
      <c r="E58" s="34"/>
      <c r="F58" s="504" t="s">
        <v>788</v>
      </c>
      <c r="G58" s="505"/>
      <c r="H58" s="505"/>
      <c r="I58" s="505"/>
      <c r="J58" s="505"/>
      <c r="K58" s="505"/>
      <c r="L58" s="506"/>
      <c r="M58" s="34"/>
      <c r="N58" s="70" t="s">
        <v>786</v>
      </c>
      <c r="O58" s="34"/>
      <c r="P58" s="72">
        <f>MAX(D6:D12,H6:H12,L6:L12,P6:P12,D17:D23,H17:H23,L17:L23,P17:P23,D28:D34,H28:H34,L28:L34,P28:P34,D39:D45,H39:H45,L39:L45,P39:P45)</f>
        <v>18</v>
      </c>
    </row>
    <row r="59" spans="2:20" ht="12.95" customHeight="1">
      <c r="B59" s="257" t="s">
        <v>109</v>
      </c>
      <c r="C59" s="258"/>
      <c r="D59" s="52">
        <f>$D$14</f>
        <v>35</v>
      </c>
      <c r="E59" s="34"/>
      <c r="F59" s="504" t="s">
        <v>789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0" ht="12.95" customHeight="1">
      <c r="B60" s="82" t="s">
        <v>21</v>
      </c>
      <c r="C60" s="83"/>
      <c r="D60" s="52">
        <f>$D$25</f>
        <v>35</v>
      </c>
      <c r="E60" s="34"/>
      <c r="F60" s="504" t="s">
        <v>790</v>
      </c>
      <c r="G60" s="505"/>
      <c r="H60" s="505"/>
      <c r="I60" s="505"/>
      <c r="J60" s="505"/>
      <c r="K60" s="505"/>
      <c r="L60" s="506"/>
      <c r="M60" s="34"/>
      <c r="N60" s="70" t="s">
        <v>24</v>
      </c>
      <c r="O60" s="46"/>
      <c r="P60" s="72">
        <f>MAX(D14,H14,L14,P14,D25,H25,L25,P25,D36,H36,L36,P36,D47,H47,L47,P47)</f>
        <v>61</v>
      </c>
    </row>
    <row r="61" spans="2:20" ht="12.95" customHeight="1">
      <c r="B61" s="82" t="s">
        <v>153</v>
      </c>
      <c r="C61" s="83"/>
      <c r="D61" s="52">
        <f>$P$47</f>
        <v>31</v>
      </c>
      <c r="E61" s="34"/>
      <c r="F61" s="504" t="s">
        <v>787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0" ht="12.95" customHeight="1">
      <c r="B62" s="82" t="s">
        <v>154</v>
      </c>
      <c r="C62" s="83"/>
      <c r="D62" s="52">
        <f>$L$47</f>
        <v>30</v>
      </c>
      <c r="E62" s="34"/>
      <c r="F62" s="504" t="s">
        <v>791</v>
      </c>
      <c r="G62" s="505"/>
      <c r="H62" s="505"/>
      <c r="I62" s="505"/>
      <c r="J62" s="505"/>
      <c r="K62" s="505"/>
      <c r="L62" s="506"/>
      <c r="M62" s="34"/>
      <c r="N62" s="70" t="s">
        <v>192</v>
      </c>
      <c r="O62" s="46"/>
      <c r="P62" s="72">
        <f>MIN(D14,H14,L14,P14,D25,H25,L25,P25,D36,H36,L36,P36,D47,H47,L47,P47)</f>
        <v>14</v>
      </c>
    </row>
    <row r="63" spans="2:20" ht="12.95" customHeight="1">
      <c r="B63" s="82" t="s">
        <v>113</v>
      </c>
      <c r="C63" s="83"/>
      <c r="D63" s="52">
        <f>$P$25</f>
        <v>27</v>
      </c>
      <c r="E63" s="34"/>
      <c r="F63" s="504" t="s">
        <v>792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0" ht="12.95" customHeight="1">
      <c r="B64" s="82" t="s">
        <v>155</v>
      </c>
      <c r="C64" s="83"/>
      <c r="D64" s="52">
        <f>$H$25</f>
        <v>27</v>
      </c>
      <c r="E64" s="34"/>
      <c r="F64" s="504" t="s">
        <v>793</v>
      </c>
      <c r="G64" s="505"/>
      <c r="H64" s="505"/>
      <c r="I64" s="505"/>
      <c r="J64" s="505"/>
      <c r="K64" s="505"/>
      <c r="L64" s="506"/>
      <c r="M64" s="34"/>
      <c r="N64" s="512" t="s">
        <v>57</v>
      </c>
      <c r="O64" s="513"/>
      <c r="P64" s="85">
        <v>12</v>
      </c>
    </row>
    <row r="65" spans="2:31" ht="12.95" customHeight="1">
      <c r="B65" s="82" t="s">
        <v>25</v>
      </c>
      <c r="C65" s="83"/>
      <c r="D65" s="52">
        <f>$L$25</f>
        <v>26</v>
      </c>
      <c r="E65" s="34"/>
      <c r="F65" s="504" t="s">
        <v>794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1" ht="12.95" customHeight="1">
      <c r="B66" s="82" t="s">
        <v>152</v>
      </c>
      <c r="C66" s="83"/>
      <c r="D66" s="52">
        <f>$D$36</f>
        <v>26</v>
      </c>
      <c r="E66" s="34"/>
      <c r="F66" s="504" t="s">
        <v>795</v>
      </c>
      <c r="G66" s="505"/>
      <c r="H66" s="505"/>
      <c r="I66" s="505"/>
      <c r="J66" s="505"/>
      <c r="K66" s="505"/>
      <c r="L66" s="506"/>
      <c r="M66" s="34"/>
      <c r="N66" s="79" t="s">
        <v>118</v>
      </c>
      <c r="O66" s="81"/>
      <c r="P66" s="86"/>
    </row>
    <row r="67" spans="2:31" ht="12.95" customHeight="1">
      <c r="B67" s="82" t="s">
        <v>57</v>
      </c>
      <c r="C67" s="83"/>
      <c r="D67" s="52">
        <f>$D$47</f>
        <v>25</v>
      </c>
      <c r="E67" s="34"/>
      <c r="F67" s="504" t="s">
        <v>796</v>
      </c>
      <c r="G67" s="505"/>
      <c r="H67" s="505"/>
      <c r="I67" s="505"/>
      <c r="J67" s="505"/>
      <c r="K67" s="505"/>
      <c r="L67" s="506"/>
      <c r="M67" s="34"/>
      <c r="N67" s="501" t="s">
        <v>776</v>
      </c>
      <c r="O67" s="501" t="s">
        <v>282</v>
      </c>
      <c r="P67" s="501" t="s">
        <v>282</v>
      </c>
      <c r="R67" s="46"/>
      <c r="S67" s="66"/>
      <c r="T67" s="34"/>
      <c r="U67" s="168"/>
      <c r="V67" s="46"/>
      <c r="W67" s="66"/>
      <c r="X67" s="34"/>
      <c r="Y67" s="168"/>
      <c r="Z67" s="46"/>
      <c r="AA67" s="66"/>
      <c r="AB67" s="34"/>
      <c r="AC67" s="46"/>
      <c r="AD67" s="46"/>
      <c r="AE67" s="66"/>
    </row>
    <row r="68" spans="2:31" ht="12.95" customHeight="1">
      <c r="B68" s="82" t="s">
        <v>19</v>
      </c>
      <c r="C68" s="83"/>
      <c r="D68" s="52">
        <f>$L$36</f>
        <v>25</v>
      </c>
      <c r="E68" s="34"/>
      <c r="F68" s="504" t="s">
        <v>797</v>
      </c>
      <c r="G68" s="505"/>
      <c r="H68" s="505"/>
      <c r="I68" s="505"/>
      <c r="J68" s="505"/>
      <c r="K68" s="505"/>
      <c r="L68" s="506"/>
      <c r="M68" s="34"/>
      <c r="N68" s="501" t="s">
        <v>777</v>
      </c>
      <c r="O68" s="501" t="s">
        <v>291</v>
      </c>
      <c r="P68" s="501" t="s">
        <v>291</v>
      </c>
      <c r="R68" s="46"/>
      <c r="S68" s="66"/>
      <c r="T68" s="66"/>
      <c r="U68" s="168"/>
      <c r="V68" s="46"/>
      <c r="W68" s="66"/>
      <c r="X68" s="34"/>
      <c r="Y68" s="46"/>
      <c r="Z68" s="46"/>
      <c r="AA68" s="66"/>
      <c r="AB68" s="34"/>
      <c r="AC68" s="74"/>
      <c r="AD68" s="46"/>
      <c r="AE68" s="66"/>
    </row>
    <row r="69" spans="2:31" ht="12.95" customHeight="1">
      <c r="B69" s="82" t="s">
        <v>20</v>
      </c>
      <c r="C69" s="83"/>
      <c r="D69" s="52">
        <f>$L$14</f>
        <v>18</v>
      </c>
      <c r="E69" s="34"/>
      <c r="F69" s="504" t="s">
        <v>798</v>
      </c>
      <c r="G69" s="505"/>
      <c r="H69" s="505"/>
      <c r="I69" s="505"/>
      <c r="J69" s="505"/>
      <c r="K69" s="505"/>
      <c r="L69" s="506"/>
      <c r="M69" s="34"/>
      <c r="N69" s="501" t="s">
        <v>778</v>
      </c>
      <c r="O69" s="501" t="s">
        <v>304</v>
      </c>
      <c r="P69" s="501" t="s">
        <v>304</v>
      </c>
      <c r="R69" s="5"/>
      <c r="S69" s="5"/>
      <c r="T69" s="34"/>
      <c r="U69" s="167"/>
      <c r="V69" s="5"/>
      <c r="W69" s="5"/>
      <c r="X69" s="34"/>
      <c r="Y69" s="34"/>
      <c r="Z69" s="5"/>
      <c r="AA69" s="5"/>
      <c r="AB69" s="34"/>
      <c r="AC69" s="34"/>
      <c r="AD69" s="43"/>
      <c r="AE69" s="171"/>
    </row>
    <row r="70" spans="2:31" ht="12.95" customHeight="1">
      <c r="B70" s="82" t="s">
        <v>148</v>
      </c>
      <c r="C70" s="83"/>
      <c r="D70" s="52">
        <f>$H$14</f>
        <v>17</v>
      </c>
      <c r="E70" s="34"/>
      <c r="F70" s="504" t="s">
        <v>799</v>
      </c>
      <c r="G70" s="505"/>
      <c r="H70" s="505"/>
      <c r="I70" s="505"/>
      <c r="J70" s="505"/>
      <c r="K70" s="505"/>
      <c r="L70" s="506"/>
      <c r="M70" s="34"/>
      <c r="N70" s="501" t="s">
        <v>779</v>
      </c>
      <c r="O70" s="501" t="s">
        <v>316</v>
      </c>
      <c r="P70" s="501" t="s">
        <v>316</v>
      </c>
      <c r="R70" s="46"/>
      <c r="S70" s="66"/>
      <c r="T70" s="34"/>
      <c r="U70" s="168"/>
      <c r="V70" s="46"/>
      <c r="W70" s="66"/>
      <c r="X70" s="34"/>
      <c r="Y70" s="74"/>
      <c r="Z70" s="46"/>
      <c r="AA70" s="66"/>
      <c r="AB70" s="34"/>
      <c r="AC70" s="46"/>
      <c r="AD70" s="46"/>
      <c r="AE70" s="66"/>
    </row>
    <row r="71" spans="2:31" ht="12.95" customHeight="1">
      <c r="B71" s="82" t="s">
        <v>83</v>
      </c>
      <c r="C71" s="83"/>
      <c r="D71" s="52">
        <f>$P$36</f>
        <v>17</v>
      </c>
      <c r="E71" s="34"/>
      <c r="F71" s="504" t="s">
        <v>800</v>
      </c>
      <c r="G71" s="505"/>
      <c r="H71" s="505"/>
      <c r="I71" s="505"/>
      <c r="J71" s="505"/>
      <c r="K71" s="505"/>
      <c r="L71" s="506"/>
      <c r="M71" s="34"/>
      <c r="N71" s="501" t="s">
        <v>780</v>
      </c>
      <c r="O71" s="501" t="s">
        <v>328</v>
      </c>
      <c r="P71" s="501" t="s">
        <v>328</v>
      </c>
      <c r="R71" s="46"/>
      <c r="S71" s="66"/>
      <c r="T71" s="46"/>
      <c r="U71" s="74"/>
      <c r="V71" s="46"/>
      <c r="W71" s="66"/>
      <c r="X71" s="34"/>
      <c r="Y71" s="46"/>
      <c r="Z71" s="46"/>
      <c r="AA71" s="66"/>
      <c r="AB71" s="34"/>
      <c r="AC71" s="74"/>
      <c r="AD71" s="46"/>
      <c r="AE71" s="66"/>
    </row>
    <row r="72" spans="2:31" ht="12.95" customHeight="1">
      <c r="B72" s="82" t="s">
        <v>192</v>
      </c>
      <c r="C72" s="83"/>
      <c r="D72" s="52">
        <f>$H$47</f>
        <v>14</v>
      </c>
      <c r="E72" s="34"/>
      <c r="F72" s="504" t="s">
        <v>785</v>
      </c>
      <c r="G72" s="505"/>
      <c r="H72" s="505"/>
      <c r="I72" s="505"/>
      <c r="J72" s="505"/>
      <c r="K72" s="505"/>
      <c r="L72" s="506"/>
      <c r="M72" s="34"/>
      <c r="N72" s="501" t="s">
        <v>781</v>
      </c>
      <c r="O72" s="501" t="s">
        <v>340</v>
      </c>
      <c r="P72" s="501" t="s">
        <v>340</v>
      </c>
    </row>
    <row r="73" spans="2:31" ht="12.95" customHeight="1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501" t="s">
        <v>782</v>
      </c>
      <c r="O73" s="501" t="s">
        <v>269</v>
      </c>
      <c r="P73" s="501" t="s">
        <v>269</v>
      </c>
    </row>
    <row r="74" spans="2:31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4</v>
      </c>
      <c r="J74" s="158">
        <f>'wk3'!J74+I74</f>
        <v>20</v>
      </c>
      <c r="K74" s="536" t="s">
        <v>802</v>
      </c>
      <c r="L74" s="536"/>
      <c r="M74" s="34"/>
      <c r="N74" s="501" t="s">
        <v>783</v>
      </c>
      <c r="O74" s="501" t="s">
        <v>279</v>
      </c>
      <c r="P74" s="501" t="s">
        <v>279</v>
      </c>
    </row>
    <row r="75" spans="2:31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4</v>
      </c>
      <c r="J75" s="90">
        <f>'wk3'!J75+I75</f>
        <v>12</v>
      </c>
      <c r="K75" s="536" t="s">
        <v>801</v>
      </c>
      <c r="L75" s="536"/>
      <c r="M75" s="34"/>
      <c r="N75" s="498" t="str">
        <f>'wk5'!$B$3</f>
        <v>ALL NFL TEAMS PLAYING</v>
      </c>
      <c r="O75" s="499"/>
      <c r="P75" s="500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R55:T55"/>
    <mergeCell ref="R56:T56"/>
    <mergeCell ref="R57:T57"/>
    <mergeCell ref="R50:T50"/>
    <mergeCell ref="R51:T51"/>
    <mergeCell ref="R52:T52"/>
    <mergeCell ref="R53:T53"/>
    <mergeCell ref="R54:T54"/>
    <mergeCell ref="N38:O38"/>
    <mergeCell ref="F57:L57"/>
    <mergeCell ref="F67:L67"/>
    <mergeCell ref="F64:L64"/>
    <mergeCell ref="F62:L62"/>
    <mergeCell ref="F63:L63"/>
    <mergeCell ref="F65:L65"/>
    <mergeCell ref="F66:L66"/>
    <mergeCell ref="N64:O64"/>
    <mergeCell ref="B3:E3"/>
    <mergeCell ref="J38:K38"/>
    <mergeCell ref="F61:L61"/>
    <mergeCell ref="F59:L59"/>
    <mergeCell ref="F60:L60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75:C75"/>
    <mergeCell ref="F71:L71"/>
    <mergeCell ref="F72:L72"/>
    <mergeCell ref="G74:H74"/>
    <mergeCell ref="K74:L74"/>
    <mergeCell ref="B74:D74"/>
    <mergeCell ref="F1:L2"/>
    <mergeCell ref="N75:P75"/>
    <mergeCell ref="N71:P71"/>
    <mergeCell ref="N72:P72"/>
    <mergeCell ref="G75:H75"/>
    <mergeCell ref="K75:L75"/>
    <mergeCell ref="N73:P73"/>
    <mergeCell ref="F68:L68"/>
    <mergeCell ref="F69:L69"/>
    <mergeCell ref="F70:L70"/>
    <mergeCell ref="N74:P74"/>
    <mergeCell ref="N69:P69"/>
    <mergeCell ref="N70:P70"/>
    <mergeCell ref="N68:P68"/>
    <mergeCell ref="N67:P67"/>
    <mergeCell ref="F58:L58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6"/>
  <sheetViews>
    <sheetView view="pageBreakPreview" topLeftCell="A38" zoomScale="180" zoomScaleNormal="100" zoomScaleSheetLayoutView="180" workbookViewId="0">
      <selection activeCell="Q76" sqref="Q76"/>
    </sheetView>
  </sheetViews>
  <sheetFormatPr defaultRowHeight="12.75"/>
  <cols>
    <col min="1" max="2" width="3.7109375" style="5" customWidth="1"/>
    <col min="3" max="3" width="15.7109375" style="5" customWidth="1"/>
    <col min="4" max="6" width="3.7109375" style="5" customWidth="1"/>
    <col min="7" max="7" width="15.7109375" style="5" customWidth="1"/>
    <col min="8" max="10" width="3.7109375" style="5" customWidth="1"/>
    <col min="11" max="11" width="15.7109375" style="5" customWidth="1"/>
    <col min="12" max="14" width="3.7109375" style="5" customWidth="1"/>
    <col min="15" max="15" width="15.7109375" style="5" customWidth="1"/>
    <col min="16" max="17" width="3.7109375" style="5" customWidth="1"/>
    <col min="18" max="18" width="15.42578125" customWidth="1"/>
  </cols>
  <sheetData>
    <row r="1" spans="2:16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6" ht="12.95" customHeight="1">
      <c r="B2" s="46" t="s">
        <v>79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6" ht="12.95" customHeight="1">
      <c r="B3" s="530" t="s">
        <v>177</v>
      </c>
      <c r="C3" s="530"/>
      <c r="D3" s="530"/>
      <c r="E3" s="530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</row>
    <row r="6" spans="2:16" ht="12.95" customHeight="1">
      <c r="B6" s="50" t="s">
        <v>104</v>
      </c>
      <c r="C6" s="51" t="s">
        <v>484</v>
      </c>
      <c r="D6" s="52">
        <v>6</v>
      </c>
      <c r="E6" s="34"/>
      <c r="F6" s="50" t="s">
        <v>104</v>
      </c>
      <c r="G6" s="51" t="s">
        <v>417</v>
      </c>
      <c r="H6" s="52">
        <v>9</v>
      </c>
      <c r="I6" s="34"/>
      <c r="J6" s="50" t="s">
        <v>104</v>
      </c>
      <c r="K6" s="51" t="s">
        <v>447</v>
      </c>
      <c r="L6" s="52">
        <v>12</v>
      </c>
      <c r="M6" s="34"/>
      <c r="N6" s="50" t="s">
        <v>104</v>
      </c>
      <c r="O6" s="51" t="s">
        <v>379</v>
      </c>
      <c r="P6" s="52">
        <v>10</v>
      </c>
    </row>
    <row r="7" spans="2:16" ht="12.95" customHeight="1">
      <c r="B7" s="50" t="s">
        <v>105</v>
      </c>
      <c r="C7" s="51" t="s">
        <v>533</v>
      </c>
      <c r="D7" s="52">
        <v>6</v>
      </c>
      <c r="E7" s="34"/>
      <c r="F7" s="50" t="s">
        <v>105</v>
      </c>
      <c r="G7" s="51" t="s">
        <v>420</v>
      </c>
      <c r="H7" s="52">
        <v>12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12</v>
      </c>
    </row>
    <row r="8" spans="2:16" ht="12.95" customHeight="1">
      <c r="B8" s="50" t="s">
        <v>105</v>
      </c>
      <c r="C8" s="51" t="s">
        <v>653</v>
      </c>
      <c r="D8" s="52">
        <v>6</v>
      </c>
      <c r="E8" s="34"/>
      <c r="F8" s="50" t="s">
        <v>105</v>
      </c>
      <c r="G8" s="51" t="s">
        <v>422</v>
      </c>
      <c r="H8" s="52">
        <v>6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0</v>
      </c>
    </row>
    <row r="9" spans="2:16" ht="12.95" customHeight="1">
      <c r="B9" s="50" t="s">
        <v>106</v>
      </c>
      <c r="C9" s="51" t="s">
        <v>537</v>
      </c>
      <c r="D9" s="52">
        <v>1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3</v>
      </c>
    </row>
    <row r="10" spans="2:16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424</v>
      </c>
      <c r="H10" s="52">
        <v>0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616</v>
      </c>
      <c r="P10" s="52">
        <v>0</v>
      </c>
    </row>
    <row r="11" spans="2:16" ht="12.95" customHeight="1">
      <c r="B11" s="50" t="s">
        <v>106</v>
      </c>
      <c r="C11" s="51" t="s">
        <v>540</v>
      </c>
      <c r="D11" s="52">
        <v>0</v>
      </c>
      <c r="E11" s="34"/>
      <c r="F11" s="50" t="s">
        <v>106</v>
      </c>
      <c r="G11" s="51" t="s">
        <v>427</v>
      </c>
      <c r="H11" s="52">
        <v>0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385</v>
      </c>
      <c r="P11" s="52">
        <v>0</v>
      </c>
    </row>
    <row r="12" spans="2:16" ht="12.95" customHeight="1">
      <c r="B12" s="50" t="s">
        <v>107</v>
      </c>
      <c r="C12" s="34" t="s">
        <v>542</v>
      </c>
      <c r="D12" s="52">
        <v>17</v>
      </c>
      <c r="E12" s="34"/>
      <c r="F12" s="50" t="s">
        <v>107</v>
      </c>
      <c r="G12" s="51" t="s">
        <v>428</v>
      </c>
      <c r="H12" s="52">
        <v>16</v>
      </c>
      <c r="I12" s="34"/>
      <c r="J12" s="50" t="s">
        <v>107</v>
      </c>
      <c r="K12" s="51" t="s">
        <v>455</v>
      </c>
      <c r="L12" s="52">
        <v>4</v>
      </c>
      <c r="M12" s="34"/>
      <c r="N12" s="50" t="s">
        <v>107</v>
      </c>
      <c r="O12" s="51" t="s">
        <v>388</v>
      </c>
      <c r="P12" s="52">
        <v>10</v>
      </c>
    </row>
    <row r="13" spans="2:16" ht="12.95" customHeight="1">
      <c r="B13" s="50" t="s">
        <v>108</v>
      </c>
      <c r="C13" s="51" t="s">
        <v>544</v>
      </c>
      <c r="D13" s="52">
        <v>12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457</v>
      </c>
      <c r="L13" s="52">
        <v>0</v>
      </c>
      <c r="M13" s="34"/>
      <c r="N13" s="50" t="s">
        <v>108</v>
      </c>
      <c r="O13" s="51" t="s">
        <v>663</v>
      </c>
      <c r="P13" s="52">
        <v>0</v>
      </c>
    </row>
    <row r="14" spans="2:16" ht="12.95" customHeight="1">
      <c r="B14" s="50"/>
      <c r="C14" s="53" t="s">
        <v>28</v>
      </c>
      <c r="D14" s="54">
        <f>SUM(D6:D13)</f>
        <v>48</v>
      </c>
      <c r="E14" s="34"/>
      <c r="F14" s="50"/>
      <c r="G14" s="55" t="s">
        <v>28</v>
      </c>
      <c r="H14" s="54">
        <f>SUM(H6:H13)</f>
        <v>43</v>
      </c>
      <c r="I14" s="34"/>
      <c r="J14" s="50"/>
      <c r="K14" s="53" t="s">
        <v>28</v>
      </c>
      <c r="L14" s="54">
        <f>SUM(L6:L13)</f>
        <v>22</v>
      </c>
      <c r="M14" s="34"/>
      <c r="N14" s="50"/>
      <c r="O14" s="53" t="s">
        <v>28</v>
      </c>
      <c r="P14" s="54">
        <f>SUM(P6:P13)</f>
        <v>35</v>
      </c>
    </row>
    <row r="15" spans="2:16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6" ht="12.95" customHeight="1">
      <c r="B16" s="519" t="str">
        <f>'Team Totals'!$A$19</f>
        <v>Dogs</v>
      </c>
      <c r="C16" s="520"/>
      <c r="D16" s="159" t="s">
        <v>664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276" t="s">
        <v>772</v>
      </c>
      <c r="M16" s="34"/>
      <c r="N16" s="519" t="str">
        <f>'Team Totals'!$A$5</f>
        <v>Grenadiers</v>
      </c>
      <c r="O16" s="520"/>
      <c r="P16" s="49" t="s">
        <v>591</v>
      </c>
    </row>
    <row r="17" spans="2:18" ht="12.95" customHeight="1">
      <c r="B17" s="50" t="s">
        <v>104</v>
      </c>
      <c r="C17" s="51" t="s">
        <v>545</v>
      </c>
      <c r="D17" s="52">
        <v>12</v>
      </c>
      <c r="E17" s="34"/>
      <c r="F17" s="50" t="s">
        <v>104</v>
      </c>
      <c r="G17" s="51" t="s">
        <v>474</v>
      </c>
      <c r="H17" s="52">
        <v>4</v>
      </c>
      <c r="I17" s="34"/>
      <c r="J17" s="50" t="s">
        <v>104</v>
      </c>
      <c r="K17" s="51" t="s">
        <v>459</v>
      </c>
      <c r="L17" s="52">
        <v>3</v>
      </c>
      <c r="M17" s="34"/>
      <c r="N17" s="50" t="s">
        <v>104</v>
      </c>
      <c r="O17" s="51" t="s">
        <v>367</v>
      </c>
      <c r="P17" s="52">
        <v>0</v>
      </c>
    </row>
    <row r="18" spans="2:18" ht="12.95" customHeight="1">
      <c r="B18" s="50" t="s">
        <v>105</v>
      </c>
      <c r="C18" s="51" t="s">
        <v>549</v>
      </c>
      <c r="D18" s="52">
        <v>0</v>
      </c>
      <c r="E18" s="34"/>
      <c r="F18" s="50" t="s">
        <v>105</v>
      </c>
      <c r="G18" s="51" t="s">
        <v>476</v>
      </c>
      <c r="H18" s="52">
        <v>9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12</v>
      </c>
    </row>
    <row r="19" spans="2:18" ht="12.95" customHeight="1">
      <c r="B19" s="50" t="s">
        <v>105</v>
      </c>
      <c r="C19" s="51" t="s">
        <v>550</v>
      </c>
      <c r="D19" s="52">
        <v>0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666</v>
      </c>
      <c r="P19" s="52">
        <v>6</v>
      </c>
    </row>
    <row r="20" spans="2:18" ht="12.95" customHeight="1">
      <c r="B20" s="50" t="s">
        <v>106</v>
      </c>
      <c r="C20" s="51" t="s">
        <v>552</v>
      </c>
      <c r="D20" s="52">
        <v>0</v>
      </c>
      <c r="E20" s="34"/>
      <c r="F20" s="50" t="s">
        <v>106</v>
      </c>
      <c r="G20" s="51" t="s">
        <v>480</v>
      </c>
      <c r="H20" s="52">
        <v>3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371</v>
      </c>
      <c r="P20" s="52">
        <v>0</v>
      </c>
    </row>
    <row r="21" spans="2:18" ht="12.95" customHeight="1">
      <c r="B21" s="50" t="s">
        <v>106</v>
      </c>
      <c r="C21" s="51" t="s">
        <v>553</v>
      </c>
      <c r="D21" s="52">
        <v>9</v>
      </c>
      <c r="E21" s="34"/>
      <c r="F21" s="50" t="s">
        <v>106</v>
      </c>
      <c r="G21" s="51" t="s">
        <v>482</v>
      </c>
      <c r="H21" s="52">
        <v>0</v>
      </c>
      <c r="I21" s="34"/>
      <c r="J21" s="50" t="s">
        <v>106</v>
      </c>
      <c r="K21" s="51" t="s">
        <v>468</v>
      </c>
      <c r="L21" s="52">
        <v>6</v>
      </c>
      <c r="M21" s="34"/>
      <c r="N21" s="50" t="s">
        <v>106</v>
      </c>
      <c r="O21" s="51" t="s">
        <v>372</v>
      </c>
      <c r="P21" s="52">
        <v>0</v>
      </c>
    </row>
    <row r="22" spans="2:18" ht="12.95" customHeight="1">
      <c r="B22" s="50" t="s">
        <v>106</v>
      </c>
      <c r="C22" s="51" t="s">
        <v>555</v>
      </c>
      <c r="D22" s="52">
        <v>0</v>
      </c>
      <c r="E22" s="34"/>
      <c r="F22" s="50" t="s">
        <v>106</v>
      </c>
      <c r="G22" s="51" t="s">
        <v>481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375</v>
      </c>
      <c r="P22" s="52">
        <v>0</v>
      </c>
    </row>
    <row r="23" spans="2:18" ht="12.95" customHeight="1">
      <c r="B23" s="50" t="s">
        <v>107</v>
      </c>
      <c r="C23" s="51" t="s">
        <v>557</v>
      </c>
      <c r="D23" s="52">
        <v>8</v>
      </c>
      <c r="E23" s="34"/>
      <c r="F23" s="50" t="s">
        <v>107</v>
      </c>
      <c r="G23" s="51" t="s">
        <v>485</v>
      </c>
      <c r="H23" s="52">
        <v>5</v>
      </c>
      <c r="I23" s="34"/>
      <c r="J23" s="50" t="s">
        <v>107</v>
      </c>
      <c r="K23" s="51" t="s">
        <v>472</v>
      </c>
      <c r="L23" s="52">
        <v>0</v>
      </c>
      <c r="M23" s="34"/>
      <c r="N23" s="50" t="s">
        <v>107</v>
      </c>
      <c r="O23" s="51" t="s">
        <v>376</v>
      </c>
      <c r="P23" s="52">
        <v>5</v>
      </c>
    </row>
    <row r="24" spans="2:18" ht="12.95" customHeight="1">
      <c r="B24" s="50" t="s">
        <v>108</v>
      </c>
      <c r="C24" s="51" t="s">
        <v>559</v>
      </c>
      <c r="D24" s="52">
        <v>6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378</v>
      </c>
      <c r="P24" s="52">
        <v>0</v>
      </c>
    </row>
    <row r="25" spans="2:18" ht="12.95" customHeight="1">
      <c r="B25" s="50"/>
      <c r="C25" s="53" t="s">
        <v>28</v>
      </c>
      <c r="D25" s="54">
        <f>SUM(D17:D24)</f>
        <v>35</v>
      </c>
      <c r="E25" s="34"/>
      <c r="F25" s="50"/>
      <c r="G25" s="55" t="s">
        <v>28</v>
      </c>
      <c r="H25" s="54">
        <f>SUM(H17:H24)</f>
        <v>21</v>
      </c>
      <c r="I25" s="34"/>
      <c r="J25" s="50"/>
      <c r="K25" s="53" t="s">
        <v>28</v>
      </c>
      <c r="L25" s="54">
        <f>SUM(L17:L24)</f>
        <v>9</v>
      </c>
      <c r="M25" s="34"/>
      <c r="N25" s="50"/>
      <c r="O25" s="53" t="s">
        <v>28</v>
      </c>
      <c r="P25" s="54">
        <f>SUM(P17:P24)</f>
        <v>23</v>
      </c>
    </row>
    <row r="26" spans="2:18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R26" s="5"/>
    </row>
    <row r="27" spans="2:18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159" t="s">
        <v>664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  <c r="R27" s="5"/>
    </row>
    <row r="28" spans="2:18" ht="12.95" customHeight="1">
      <c r="B28" s="50" t="s">
        <v>104</v>
      </c>
      <c r="C28" s="51" t="s">
        <v>560</v>
      </c>
      <c r="D28" s="52">
        <v>9</v>
      </c>
      <c r="E28" s="34"/>
      <c r="F28" s="50" t="s">
        <v>104</v>
      </c>
      <c r="G28" s="51" t="s">
        <v>390</v>
      </c>
      <c r="H28" s="52">
        <v>18</v>
      </c>
      <c r="I28" s="34"/>
      <c r="J28" s="50" t="s">
        <v>104</v>
      </c>
      <c r="K28" s="51" t="s">
        <v>518</v>
      </c>
      <c r="L28" s="52">
        <v>4</v>
      </c>
      <c r="M28" s="34"/>
      <c r="N28" s="50" t="s">
        <v>104</v>
      </c>
      <c r="O28" s="51" t="s">
        <v>402</v>
      </c>
      <c r="P28" s="52">
        <v>3</v>
      </c>
      <c r="R28" s="5"/>
    </row>
    <row r="29" spans="2:18" ht="12.95" customHeight="1">
      <c r="B29" s="50" t="s">
        <v>105</v>
      </c>
      <c r="C29" s="51" t="s">
        <v>563</v>
      </c>
      <c r="D29" s="52">
        <v>0</v>
      </c>
      <c r="E29" s="34"/>
      <c r="F29" s="50" t="s">
        <v>105</v>
      </c>
      <c r="G29" s="51" t="s">
        <v>394</v>
      </c>
      <c r="H29" s="52">
        <v>0</v>
      </c>
      <c r="I29" s="34"/>
      <c r="J29" s="50" t="s">
        <v>105</v>
      </c>
      <c r="K29" s="51" t="s">
        <v>610</v>
      </c>
      <c r="L29" s="52">
        <v>9</v>
      </c>
      <c r="M29" s="34"/>
      <c r="N29" s="50" t="s">
        <v>105</v>
      </c>
      <c r="O29" s="51" t="s">
        <v>405</v>
      </c>
      <c r="P29" s="52">
        <v>0</v>
      </c>
      <c r="R29" s="5"/>
    </row>
    <row r="30" spans="2:18" ht="12.95" customHeight="1">
      <c r="B30" s="50" t="s">
        <v>105</v>
      </c>
      <c r="C30" s="51" t="s">
        <v>565</v>
      </c>
      <c r="D30" s="52">
        <v>0</v>
      </c>
      <c r="E30" s="34"/>
      <c r="F30" s="50" t="s">
        <v>105</v>
      </c>
      <c r="G30" s="51" t="s">
        <v>393</v>
      </c>
      <c r="H30" s="52">
        <v>6</v>
      </c>
      <c r="I30" s="34"/>
      <c r="J30" s="50" t="s">
        <v>105</v>
      </c>
      <c r="K30" s="51" t="s">
        <v>521</v>
      </c>
      <c r="L30" s="52">
        <v>0</v>
      </c>
      <c r="M30" s="34"/>
      <c r="N30" s="50" t="s">
        <v>105</v>
      </c>
      <c r="O30" s="51" t="s">
        <v>407</v>
      </c>
      <c r="P30" s="52">
        <v>0</v>
      </c>
      <c r="R30" s="5"/>
    </row>
    <row r="31" spans="2:18" ht="12.95" customHeight="1">
      <c r="B31" s="50" t="s">
        <v>106</v>
      </c>
      <c r="C31" s="51" t="s">
        <v>566</v>
      </c>
      <c r="D31" s="52">
        <v>12</v>
      </c>
      <c r="E31" s="34"/>
      <c r="F31" s="50" t="s">
        <v>106</v>
      </c>
      <c r="G31" s="51" t="s">
        <v>396</v>
      </c>
      <c r="H31" s="52">
        <v>0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412</v>
      </c>
      <c r="P31" s="52">
        <v>0</v>
      </c>
      <c r="R31" s="5"/>
    </row>
    <row r="32" spans="2:18" ht="12.95" customHeight="1">
      <c r="B32" s="50" t="s">
        <v>106</v>
      </c>
      <c r="C32" s="51" t="s">
        <v>567</v>
      </c>
      <c r="D32" s="52">
        <v>3</v>
      </c>
      <c r="E32" s="34"/>
      <c r="F32" s="50" t="s">
        <v>106</v>
      </c>
      <c r="G32" s="51" t="s">
        <v>397</v>
      </c>
      <c r="H32" s="52">
        <v>12</v>
      </c>
      <c r="I32" s="34"/>
      <c r="J32" s="50" t="s">
        <v>106</v>
      </c>
      <c r="K32" s="51" t="s">
        <v>524</v>
      </c>
      <c r="L32" s="52">
        <v>3</v>
      </c>
      <c r="M32" s="34"/>
      <c r="N32" s="50" t="s">
        <v>106</v>
      </c>
      <c r="O32" s="51" t="s">
        <v>409</v>
      </c>
      <c r="P32" s="52">
        <v>0</v>
      </c>
      <c r="R32" s="5"/>
    </row>
    <row r="33" spans="2:18" ht="12.95" customHeight="1">
      <c r="B33" s="50" t="s">
        <v>106</v>
      </c>
      <c r="C33" s="51" t="s">
        <v>568</v>
      </c>
      <c r="D33" s="52">
        <v>0</v>
      </c>
      <c r="E33" s="34"/>
      <c r="F33" s="50" t="s">
        <v>106</v>
      </c>
      <c r="G33" s="51" t="s">
        <v>395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410</v>
      </c>
      <c r="P33" s="52">
        <v>0</v>
      </c>
      <c r="R33" s="5"/>
    </row>
    <row r="34" spans="2:18" ht="12.95" customHeight="1">
      <c r="B34" s="50" t="s">
        <v>107</v>
      </c>
      <c r="C34" s="51" t="s">
        <v>571</v>
      </c>
      <c r="D34" s="52">
        <v>3</v>
      </c>
      <c r="E34" s="34"/>
      <c r="F34" s="50" t="s">
        <v>107</v>
      </c>
      <c r="G34" s="51" t="s">
        <v>400</v>
      </c>
      <c r="H34" s="52">
        <v>10</v>
      </c>
      <c r="I34" s="34"/>
      <c r="J34" s="50" t="s">
        <v>107</v>
      </c>
      <c r="K34" s="51" t="s">
        <v>527</v>
      </c>
      <c r="L34" s="52">
        <v>7</v>
      </c>
      <c r="M34" s="34"/>
      <c r="N34" s="50" t="s">
        <v>107</v>
      </c>
      <c r="O34" s="51" t="s">
        <v>737</v>
      </c>
      <c r="P34" s="52">
        <v>18</v>
      </c>
    </row>
    <row r="35" spans="2:18" ht="12.95" customHeight="1">
      <c r="B35" s="50" t="s">
        <v>108</v>
      </c>
      <c r="C35" s="51" t="s">
        <v>573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416</v>
      </c>
      <c r="P35" s="52">
        <v>0</v>
      </c>
    </row>
    <row r="36" spans="2:18" ht="12.95" customHeight="1">
      <c r="B36" s="50"/>
      <c r="C36" s="53" t="s">
        <v>28</v>
      </c>
      <c r="D36" s="54">
        <f>SUM(D28:D35)</f>
        <v>27</v>
      </c>
      <c r="E36" s="34"/>
      <c r="F36" s="50"/>
      <c r="G36" s="53" t="s">
        <v>28</v>
      </c>
      <c r="H36" s="54">
        <f>SUM(H28:H35)</f>
        <v>46</v>
      </c>
      <c r="I36" s="34"/>
      <c r="J36" s="50"/>
      <c r="K36" s="53" t="s">
        <v>28</v>
      </c>
      <c r="L36" s="54">
        <f>SUM(L28:L35)</f>
        <v>26</v>
      </c>
      <c r="M36" s="34"/>
      <c r="N36" s="51"/>
      <c r="O36" s="55" t="s">
        <v>28</v>
      </c>
      <c r="P36" s="54">
        <f>SUM(P28:P35)</f>
        <v>21</v>
      </c>
    </row>
    <row r="37" spans="2:18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8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276" t="s">
        <v>772</v>
      </c>
    </row>
    <row r="39" spans="2:18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489</v>
      </c>
      <c r="H39" s="52">
        <v>6</v>
      </c>
      <c r="I39" s="34"/>
      <c r="J39" s="50" t="s">
        <v>104</v>
      </c>
      <c r="K39" s="51" t="s">
        <v>432</v>
      </c>
      <c r="L39" s="52">
        <v>3</v>
      </c>
      <c r="M39" s="34"/>
      <c r="N39" s="50" t="s">
        <v>104</v>
      </c>
      <c r="O39" s="51" t="s">
        <v>504</v>
      </c>
      <c r="P39" s="52">
        <v>3</v>
      </c>
    </row>
    <row r="40" spans="2:18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492</v>
      </c>
      <c r="H40" s="52">
        <v>0</v>
      </c>
      <c r="I40" s="34"/>
      <c r="J40" s="50" t="s">
        <v>105</v>
      </c>
      <c r="K40" s="51" t="s">
        <v>435</v>
      </c>
      <c r="L40" s="52">
        <v>0</v>
      </c>
      <c r="M40" s="34"/>
      <c r="N40" s="50" t="s">
        <v>105</v>
      </c>
      <c r="O40" s="51" t="s">
        <v>507</v>
      </c>
      <c r="P40" s="52">
        <v>0</v>
      </c>
    </row>
    <row r="41" spans="2:18" ht="12.95" customHeight="1">
      <c r="B41" s="50" t="s">
        <v>105</v>
      </c>
      <c r="C41" s="51" t="s">
        <v>817</v>
      </c>
      <c r="D41" s="52">
        <v>0</v>
      </c>
      <c r="E41" s="34"/>
      <c r="F41" s="50" t="s">
        <v>105</v>
      </c>
      <c r="G41" s="51" t="s">
        <v>654</v>
      </c>
      <c r="H41" s="52">
        <v>0</v>
      </c>
      <c r="I41" s="34"/>
      <c r="J41" s="50" t="s">
        <v>105</v>
      </c>
      <c r="K41" s="51" t="s">
        <v>437</v>
      </c>
      <c r="L41" s="52">
        <v>0</v>
      </c>
      <c r="M41" s="34"/>
      <c r="N41" s="50" t="s">
        <v>105</v>
      </c>
      <c r="O41" s="51" t="s">
        <v>508</v>
      </c>
      <c r="P41" s="52">
        <v>6</v>
      </c>
    </row>
    <row r="42" spans="2:18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495</v>
      </c>
      <c r="H42" s="52">
        <v>6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</row>
    <row r="43" spans="2:18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442</v>
      </c>
      <c r="L43" s="52">
        <v>0</v>
      </c>
      <c r="M43" s="34"/>
      <c r="N43" s="50" t="s">
        <v>106</v>
      </c>
      <c r="O43" s="51" t="s">
        <v>510</v>
      </c>
      <c r="P43" s="52">
        <v>0</v>
      </c>
    </row>
    <row r="44" spans="2:18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3</v>
      </c>
      <c r="I44" s="34"/>
      <c r="J44" s="50" t="s">
        <v>106</v>
      </c>
      <c r="K44" s="51" t="s">
        <v>441</v>
      </c>
      <c r="L44" s="52">
        <v>0</v>
      </c>
      <c r="M44" s="34"/>
      <c r="N44" s="50" t="s">
        <v>106</v>
      </c>
      <c r="O44" s="51" t="s">
        <v>511</v>
      </c>
      <c r="P44" s="52">
        <v>0</v>
      </c>
    </row>
    <row r="45" spans="2:18" ht="12.95" customHeight="1">
      <c r="B45" s="50" t="s">
        <v>107</v>
      </c>
      <c r="C45" s="51" t="s">
        <v>584</v>
      </c>
      <c r="D45" s="52">
        <v>0</v>
      </c>
      <c r="E45" s="34"/>
      <c r="F45" s="50" t="s">
        <v>107</v>
      </c>
      <c r="G45" s="51" t="s">
        <v>501</v>
      </c>
      <c r="H45" s="52">
        <v>0</v>
      </c>
      <c r="I45" s="34"/>
      <c r="J45" s="50" t="s">
        <v>107</v>
      </c>
      <c r="K45" s="51" t="s">
        <v>444</v>
      </c>
      <c r="L45" s="52">
        <v>1</v>
      </c>
      <c r="M45" s="34"/>
      <c r="N45" s="50" t="s">
        <v>107</v>
      </c>
      <c r="O45" s="51" t="s">
        <v>514</v>
      </c>
      <c r="P45" s="52">
        <v>3</v>
      </c>
    </row>
    <row r="46" spans="2:18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446</v>
      </c>
      <c r="L46" s="52">
        <v>0</v>
      </c>
      <c r="M46" s="34"/>
      <c r="N46" s="50" t="s">
        <v>108</v>
      </c>
      <c r="O46" s="51" t="s">
        <v>516</v>
      </c>
      <c r="P46" s="52">
        <v>0</v>
      </c>
    </row>
    <row r="47" spans="2:18" ht="12.95" customHeight="1">
      <c r="B47" s="50"/>
      <c r="C47" s="53" t="s">
        <v>28</v>
      </c>
      <c r="D47" s="54">
        <f>SUM(D39:D46)</f>
        <v>6</v>
      </c>
      <c r="E47" s="34"/>
      <c r="F47" s="50"/>
      <c r="G47" s="53" t="s">
        <v>28</v>
      </c>
      <c r="H47" s="54">
        <f>SUM(H39:H46)</f>
        <v>15</v>
      </c>
      <c r="I47" s="34"/>
      <c r="J47" s="50"/>
      <c r="K47" s="53" t="s">
        <v>28</v>
      </c>
      <c r="L47" s="54">
        <f>SUM(L39:L46)</f>
        <v>4</v>
      </c>
      <c r="M47" s="34"/>
      <c r="N47" s="50"/>
      <c r="O47" s="53" t="s">
        <v>28</v>
      </c>
      <c r="P47" s="54">
        <f>SUM(P39:P46)</f>
        <v>12</v>
      </c>
    </row>
    <row r="48" spans="2:18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79</v>
      </c>
      <c r="P49" s="60"/>
      <c r="R49" s="539"/>
      <c r="S49" s="539"/>
      <c r="T49" s="539"/>
    </row>
    <row r="50" spans="2:21" ht="12.95" customHeight="1">
      <c r="B50" s="337"/>
      <c r="C50" s="61" t="s">
        <v>192</v>
      </c>
      <c r="D50" s="62">
        <f>H47</f>
        <v>15</v>
      </c>
      <c r="E50" s="63"/>
      <c r="F50" s="318" t="s">
        <v>82</v>
      </c>
      <c r="G50" s="61" t="s">
        <v>109</v>
      </c>
      <c r="H50" s="62">
        <f>D14</f>
        <v>48</v>
      </c>
      <c r="I50" s="63"/>
      <c r="J50" s="420" t="s">
        <v>82</v>
      </c>
      <c r="K50" s="61" t="s">
        <v>148</v>
      </c>
      <c r="L50" s="62">
        <f>H14</f>
        <v>43</v>
      </c>
      <c r="M50" s="63"/>
      <c r="N50" s="64" t="s">
        <v>31</v>
      </c>
      <c r="O50" s="61" t="s">
        <v>814</v>
      </c>
      <c r="P50" s="65">
        <f>L36</f>
        <v>26</v>
      </c>
      <c r="R50" s="539"/>
      <c r="S50" s="539"/>
      <c r="T50" s="539"/>
      <c r="U50" s="150"/>
    </row>
    <row r="51" spans="2:21" ht="12.95" customHeight="1">
      <c r="B51" s="253" t="s">
        <v>31</v>
      </c>
      <c r="C51" s="46" t="s">
        <v>766</v>
      </c>
      <c r="D51" s="66">
        <f>P36</f>
        <v>21</v>
      </c>
      <c r="E51" s="66"/>
      <c r="F51" s="162"/>
      <c r="G51" s="46" t="s">
        <v>815</v>
      </c>
      <c r="H51" s="66">
        <f>L14</f>
        <v>22</v>
      </c>
      <c r="I51" s="34"/>
      <c r="J51" s="46"/>
      <c r="K51" s="46" t="s">
        <v>813</v>
      </c>
      <c r="L51" s="66">
        <f>D25</f>
        <v>35</v>
      </c>
      <c r="M51" s="34"/>
      <c r="N51" s="74"/>
      <c r="O51" s="46" t="s">
        <v>153</v>
      </c>
      <c r="P51" s="69">
        <f>P47</f>
        <v>12</v>
      </c>
      <c r="R51" s="539"/>
      <c r="S51" s="539"/>
      <c r="T51" s="539"/>
      <c r="U51" s="150"/>
    </row>
    <row r="52" spans="2:21" ht="12.95" customHeight="1">
      <c r="B52" s="315"/>
      <c r="C52" s="171"/>
      <c r="D52" s="171"/>
      <c r="E52" s="34"/>
      <c r="F52" s="422"/>
      <c r="G52" s="171"/>
      <c r="H52" s="171"/>
      <c r="I52" s="34"/>
      <c r="J52" s="34"/>
      <c r="K52" s="171"/>
      <c r="L52" s="171"/>
      <c r="M52" s="34"/>
      <c r="N52" s="122"/>
      <c r="O52" s="171"/>
      <c r="P52" s="175"/>
      <c r="R52" s="539"/>
      <c r="S52" s="539"/>
      <c r="T52" s="539"/>
      <c r="U52" s="150"/>
    </row>
    <row r="53" spans="2:21" ht="12.95" customHeight="1">
      <c r="B53" s="338"/>
      <c r="C53" s="46" t="s">
        <v>812</v>
      </c>
      <c r="D53" s="66">
        <f>D36</f>
        <v>27</v>
      </c>
      <c r="E53" s="34"/>
      <c r="F53" s="162" t="s">
        <v>82</v>
      </c>
      <c r="G53" s="46" t="s">
        <v>362</v>
      </c>
      <c r="H53" s="66">
        <f>H25</f>
        <v>21</v>
      </c>
      <c r="I53" s="34"/>
      <c r="J53" s="66"/>
      <c r="K53" s="46" t="s">
        <v>154</v>
      </c>
      <c r="L53" s="66">
        <f>L47</f>
        <v>4</v>
      </c>
      <c r="M53" s="34"/>
      <c r="N53" s="74"/>
      <c r="O53" s="46" t="s">
        <v>57</v>
      </c>
      <c r="P53" s="69">
        <f>D47</f>
        <v>6</v>
      </c>
      <c r="R53" s="539"/>
      <c r="S53" s="539"/>
      <c r="T53" s="539"/>
      <c r="U53" s="150"/>
    </row>
    <row r="54" spans="2:21" ht="12.95" customHeight="1">
      <c r="B54" s="425" t="s">
        <v>82</v>
      </c>
      <c r="C54" s="75" t="s">
        <v>26</v>
      </c>
      <c r="D54" s="76">
        <f>P14</f>
        <v>35</v>
      </c>
      <c r="E54" s="75"/>
      <c r="F54" s="76"/>
      <c r="G54" s="75" t="s">
        <v>199</v>
      </c>
      <c r="H54" s="76">
        <f>P25</f>
        <v>23</v>
      </c>
      <c r="I54" s="155"/>
      <c r="J54" s="104" t="s">
        <v>31</v>
      </c>
      <c r="K54" s="75" t="s">
        <v>765</v>
      </c>
      <c r="L54" s="76">
        <f>L25</f>
        <v>9</v>
      </c>
      <c r="M54" s="155"/>
      <c r="N54" s="104" t="s">
        <v>31</v>
      </c>
      <c r="O54" s="75" t="s">
        <v>203</v>
      </c>
      <c r="P54" s="77">
        <f>H36</f>
        <v>46</v>
      </c>
      <c r="R54" s="539"/>
      <c r="S54" s="539"/>
      <c r="T54" s="539"/>
      <c r="U54" s="150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106"/>
      <c r="P55" s="34"/>
      <c r="R55" s="539"/>
      <c r="S55" s="539"/>
      <c r="T55" s="539"/>
      <c r="U55" s="150"/>
    </row>
    <row r="56" spans="2:21" ht="12.95" customHeight="1">
      <c r="B56" s="528" t="s">
        <v>119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  <c r="U56" s="150"/>
    </row>
    <row r="57" spans="2:21" ht="12.95" customHeight="1">
      <c r="B57" s="82" t="s">
        <v>109</v>
      </c>
      <c r="C57" s="83"/>
      <c r="D57" s="52">
        <f>$D$14</f>
        <v>48</v>
      </c>
      <c r="E57" s="34"/>
      <c r="F57" s="504" t="s">
        <v>839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47"/>
      <c r="S57" s="547"/>
      <c r="T57" s="547"/>
      <c r="U57" s="150"/>
    </row>
    <row r="58" spans="2:21" ht="12.95" customHeight="1">
      <c r="B58" s="82" t="s">
        <v>24</v>
      </c>
      <c r="C58" s="83"/>
      <c r="D58" s="52">
        <f>$H$36</f>
        <v>46</v>
      </c>
      <c r="E58" s="34"/>
      <c r="F58" s="504" t="s">
        <v>840</v>
      </c>
      <c r="G58" s="505"/>
      <c r="H58" s="505"/>
      <c r="I58" s="505"/>
      <c r="J58" s="505"/>
      <c r="K58" s="505"/>
      <c r="L58" s="506"/>
      <c r="M58" s="34"/>
      <c r="N58" s="70" t="s">
        <v>820</v>
      </c>
      <c r="O58" s="34"/>
      <c r="P58" s="72">
        <f>MAX(D6:D12,H6:H12,L6:L12,P6:P12,D17:D23,H17:H23,L17:L23,P17:P23,D28:D34,H28:H34,L28:L34,P28:P34,D39:D45,H39:H45,L39:L45,P39:P45)</f>
        <v>18</v>
      </c>
    </row>
    <row r="59" spans="2:21" ht="12.95" customHeight="1">
      <c r="B59" s="82" t="s">
        <v>148</v>
      </c>
      <c r="C59" s="83"/>
      <c r="D59" s="52">
        <f>$H$14</f>
        <v>43</v>
      </c>
      <c r="E59" s="34"/>
      <c r="F59" s="504" t="s">
        <v>841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1" ht="12.95" customHeight="1">
      <c r="B60" s="82" t="s">
        <v>26</v>
      </c>
      <c r="C60" s="83"/>
      <c r="D60" s="52">
        <f>$P$14</f>
        <v>35</v>
      </c>
      <c r="E60" s="34"/>
      <c r="F60" s="504" t="s">
        <v>842</v>
      </c>
      <c r="G60" s="505"/>
      <c r="H60" s="505"/>
      <c r="I60" s="505"/>
      <c r="J60" s="505"/>
      <c r="K60" s="505"/>
      <c r="L60" s="506"/>
      <c r="M60" s="34"/>
      <c r="N60" s="70" t="s">
        <v>109</v>
      </c>
      <c r="O60" s="46"/>
      <c r="P60" s="72">
        <f>MAX(D14,H14,L14,P14,D25,H25,L25,P25,D36,H36,L36,P36,D47,H47,L47,P47)</f>
        <v>48</v>
      </c>
    </row>
    <row r="61" spans="2:21" ht="12.95" customHeight="1">
      <c r="B61" s="82" t="s">
        <v>21</v>
      </c>
      <c r="C61" s="83"/>
      <c r="D61" s="52">
        <f>$D$25</f>
        <v>35</v>
      </c>
      <c r="E61" s="34"/>
      <c r="F61" s="504" t="s">
        <v>843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1" ht="12.95" customHeight="1">
      <c r="B62" s="82" t="s">
        <v>152</v>
      </c>
      <c r="C62" s="83"/>
      <c r="D62" s="52">
        <f>$D$36</f>
        <v>27</v>
      </c>
      <c r="E62" s="34"/>
      <c r="F62" s="504" t="s">
        <v>844</v>
      </c>
      <c r="G62" s="505"/>
      <c r="H62" s="505"/>
      <c r="I62" s="505"/>
      <c r="J62" s="505"/>
      <c r="K62" s="505"/>
      <c r="L62" s="506"/>
      <c r="M62" s="34"/>
      <c r="N62" s="70" t="s">
        <v>154</v>
      </c>
      <c r="O62" s="46"/>
      <c r="P62" s="72">
        <f>MIN(D14,H14,L14,P14,D25,H25,L25,P25,D36,H36,L36,P36,D47,H47,L47,P47)</f>
        <v>4</v>
      </c>
    </row>
    <row r="63" spans="2:21" ht="12.95" customHeight="1">
      <c r="B63" s="82" t="s">
        <v>19</v>
      </c>
      <c r="C63" s="83"/>
      <c r="D63" s="52">
        <f>$L$36</f>
        <v>26</v>
      </c>
      <c r="E63" s="34"/>
      <c r="F63" s="504" t="s">
        <v>845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1" ht="12.95" customHeight="1">
      <c r="B64" s="82" t="s">
        <v>113</v>
      </c>
      <c r="C64" s="83"/>
      <c r="D64" s="52">
        <f>$P$25</f>
        <v>23</v>
      </c>
      <c r="E64" s="34"/>
      <c r="F64" s="504" t="s">
        <v>838</v>
      </c>
      <c r="G64" s="505"/>
      <c r="H64" s="505"/>
      <c r="I64" s="505"/>
      <c r="J64" s="505"/>
      <c r="K64" s="505"/>
      <c r="L64" s="506"/>
      <c r="M64" s="34"/>
      <c r="N64" s="512" t="s">
        <v>152</v>
      </c>
      <c r="O64" s="513"/>
      <c r="P64" s="85">
        <v>13</v>
      </c>
    </row>
    <row r="65" spans="2:30" ht="12.95" customHeight="1">
      <c r="B65" s="82" t="s">
        <v>20</v>
      </c>
      <c r="C65" s="83"/>
      <c r="D65" s="52">
        <f>$L$14</f>
        <v>22</v>
      </c>
      <c r="E65" s="34"/>
      <c r="F65" s="504" t="s">
        <v>837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0" ht="12.95" customHeight="1">
      <c r="B66" s="82" t="s">
        <v>83</v>
      </c>
      <c r="C66" s="83"/>
      <c r="D66" s="52">
        <f>$P$36</f>
        <v>21</v>
      </c>
      <c r="E66" s="34"/>
      <c r="F66" s="504" t="s">
        <v>836</v>
      </c>
      <c r="G66" s="505"/>
      <c r="H66" s="505"/>
      <c r="I66" s="505"/>
      <c r="J66" s="505"/>
      <c r="K66" s="505"/>
      <c r="L66" s="506"/>
      <c r="M66" s="34"/>
      <c r="N66" s="79" t="s">
        <v>120</v>
      </c>
      <c r="O66" s="81"/>
      <c r="P66" s="86"/>
    </row>
    <row r="67" spans="2:30" ht="12.95" customHeight="1">
      <c r="B67" s="82" t="s">
        <v>155</v>
      </c>
      <c r="C67" s="83"/>
      <c r="D67" s="52">
        <f>$H$25</f>
        <v>21</v>
      </c>
      <c r="E67" s="34"/>
      <c r="F67" s="504" t="s">
        <v>835</v>
      </c>
      <c r="G67" s="505"/>
      <c r="H67" s="505"/>
      <c r="I67" s="505"/>
      <c r="J67" s="505"/>
      <c r="K67" s="505"/>
      <c r="L67" s="506"/>
      <c r="M67" s="34"/>
      <c r="N67" s="501" t="s">
        <v>821</v>
      </c>
      <c r="O67" s="501" t="s">
        <v>308</v>
      </c>
      <c r="P67" s="501" t="s">
        <v>308</v>
      </c>
      <c r="R67" s="46"/>
      <c r="S67" s="66"/>
      <c r="T67" s="34"/>
      <c r="U67" s="168"/>
      <c r="V67" s="46"/>
      <c r="W67" s="66"/>
      <c r="X67" s="34"/>
      <c r="Y67" s="168"/>
      <c r="Z67" s="46"/>
      <c r="AA67" s="66"/>
      <c r="AB67" s="34"/>
      <c r="AC67" s="46"/>
      <c r="AD67" s="46"/>
    </row>
    <row r="68" spans="2:30" ht="12.95" customHeight="1">
      <c r="B68" s="82" t="s">
        <v>192</v>
      </c>
      <c r="C68" s="83"/>
      <c r="D68" s="52">
        <f>$H$47</f>
        <v>15</v>
      </c>
      <c r="E68" s="34"/>
      <c r="F68" s="504" t="s">
        <v>834</v>
      </c>
      <c r="G68" s="505"/>
      <c r="H68" s="505"/>
      <c r="I68" s="505"/>
      <c r="J68" s="505"/>
      <c r="K68" s="505"/>
      <c r="L68" s="506"/>
      <c r="M68" s="34"/>
      <c r="N68" s="501" t="s">
        <v>822</v>
      </c>
      <c r="O68" s="501" t="s">
        <v>298</v>
      </c>
      <c r="P68" s="501" t="s">
        <v>298</v>
      </c>
      <c r="R68" s="46"/>
      <c r="S68" s="66"/>
      <c r="T68" s="66"/>
      <c r="U68" s="168"/>
      <c r="V68" s="46"/>
      <c r="W68" s="66"/>
      <c r="X68" s="34"/>
      <c r="Y68" s="46"/>
      <c r="Z68" s="46"/>
      <c r="AA68" s="66"/>
      <c r="AB68" s="34"/>
      <c r="AC68" s="74"/>
      <c r="AD68" s="46"/>
    </row>
    <row r="69" spans="2:30" ht="12.95" customHeight="1">
      <c r="B69" s="82" t="s">
        <v>153</v>
      </c>
      <c r="C69" s="83"/>
      <c r="D69" s="52">
        <f>$P$47</f>
        <v>12</v>
      </c>
      <c r="E69" s="34"/>
      <c r="F69" s="504" t="s">
        <v>833</v>
      </c>
      <c r="G69" s="505"/>
      <c r="H69" s="505"/>
      <c r="I69" s="505"/>
      <c r="J69" s="505"/>
      <c r="K69" s="505"/>
      <c r="L69" s="506"/>
      <c r="M69" s="34"/>
      <c r="N69" s="501" t="s">
        <v>823</v>
      </c>
      <c r="O69" s="501" t="s">
        <v>288</v>
      </c>
      <c r="P69" s="501" t="s">
        <v>288</v>
      </c>
      <c r="T69" s="34"/>
      <c r="U69" s="167"/>
      <c r="X69" s="34"/>
      <c r="Y69" s="34"/>
      <c r="AC69" s="34"/>
    </row>
    <row r="70" spans="2:30" ht="12.95" customHeight="1">
      <c r="B70" s="82" t="s">
        <v>25</v>
      </c>
      <c r="C70" s="83"/>
      <c r="D70" s="52">
        <f>$L$25</f>
        <v>9</v>
      </c>
      <c r="E70" s="34"/>
      <c r="F70" s="518" t="s">
        <v>832</v>
      </c>
      <c r="G70" s="505"/>
      <c r="H70" s="505"/>
      <c r="I70" s="505"/>
      <c r="J70" s="505"/>
      <c r="K70" s="505"/>
      <c r="L70" s="506"/>
      <c r="M70" s="34"/>
      <c r="N70" s="501" t="s">
        <v>824</v>
      </c>
      <c r="O70" s="501" t="s">
        <v>280</v>
      </c>
      <c r="P70" s="501" t="s">
        <v>280</v>
      </c>
      <c r="R70" s="46"/>
      <c r="S70" s="66"/>
      <c r="T70" s="34"/>
      <c r="U70" s="168"/>
      <c r="V70" s="46"/>
      <c r="W70" s="66"/>
      <c r="X70" s="34"/>
      <c r="Y70" s="74"/>
      <c r="Z70" s="46"/>
      <c r="AA70" s="66"/>
      <c r="AB70" s="34"/>
      <c r="AC70" s="46"/>
      <c r="AD70" s="46"/>
    </row>
    <row r="71" spans="2:30" ht="12.95" customHeight="1">
      <c r="B71" s="82" t="s">
        <v>57</v>
      </c>
      <c r="C71" s="83"/>
      <c r="D71" s="52">
        <f>$D$47</f>
        <v>6</v>
      </c>
      <c r="E71" s="34"/>
      <c r="F71" s="504" t="s">
        <v>831</v>
      </c>
      <c r="G71" s="505"/>
      <c r="H71" s="505"/>
      <c r="I71" s="505"/>
      <c r="J71" s="505"/>
      <c r="K71" s="505"/>
      <c r="L71" s="506"/>
      <c r="M71" s="34"/>
      <c r="N71" s="501" t="s">
        <v>825</v>
      </c>
      <c r="O71" s="501" t="s">
        <v>272</v>
      </c>
      <c r="P71" s="501" t="s">
        <v>272</v>
      </c>
      <c r="R71" s="46"/>
      <c r="S71" s="66"/>
      <c r="T71" s="46"/>
      <c r="U71" s="74"/>
      <c r="V71" s="46"/>
      <c r="W71" s="66"/>
      <c r="X71" s="34"/>
      <c r="Y71" s="46"/>
      <c r="Z71" s="46"/>
      <c r="AA71" s="66"/>
      <c r="AB71" s="34"/>
      <c r="AC71" s="74"/>
      <c r="AD71" s="46"/>
    </row>
    <row r="72" spans="2:30" ht="12.95" customHeight="1">
      <c r="B72" s="82" t="s">
        <v>154</v>
      </c>
      <c r="C72" s="83"/>
      <c r="D72" s="52">
        <f>$L$47</f>
        <v>4</v>
      </c>
      <c r="E72" s="34"/>
      <c r="F72" s="504" t="s">
        <v>830</v>
      </c>
      <c r="G72" s="505"/>
      <c r="H72" s="505"/>
      <c r="I72" s="505"/>
      <c r="J72" s="505"/>
      <c r="K72" s="505"/>
      <c r="L72" s="506"/>
      <c r="M72" s="34"/>
      <c r="N72" s="501" t="s">
        <v>826</v>
      </c>
      <c r="O72" s="501" t="s">
        <v>350</v>
      </c>
      <c r="P72" s="501" t="s">
        <v>350</v>
      </c>
      <c r="R72" s="164"/>
      <c r="S72" s="165"/>
      <c r="T72" s="166"/>
      <c r="U72" s="34"/>
      <c r="V72" s="34"/>
      <c r="W72" s="34"/>
    </row>
    <row r="73" spans="2:30" ht="12.95" customHeight="1">
      <c r="B73" s="34"/>
      <c r="C73" s="34"/>
      <c r="D73" s="34"/>
      <c r="E73" s="34"/>
      <c r="M73" s="34"/>
      <c r="N73" s="501" t="s">
        <v>827</v>
      </c>
      <c r="O73" s="501" t="s">
        <v>337</v>
      </c>
      <c r="P73" s="501" t="s">
        <v>337</v>
      </c>
      <c r="R73" s="164"/>
      <c r="S73" s="165"/>
      <c r="T73" s="166"/>
      <c r="U73" s="34"/>
      <c r="V73" s="34"/>
      <c r="W73" s="34"/>
    </row>
    <row r="74" spans="2:30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4</v>
      </c>
      <c r="J74" s="158">
        <f>'wk4'!J74+I74</f>
        <v>24</v>
      </c>
      <c r="K74" s="536" t="s">
        <v>847</v>
      </c>
      <c r="L74" s="536"/>
      <c r="M74" s="34"/>
      <c r="N74" s="501" t="s">
        <v>828</v>
      </c>
      <c r="O74" s="501" t="s">
        <v>324</v>
      </c>
      <c r="P74" s="501" t="s">
        <v>324</v>
      </c>
      <c r="R74" s="164"/>
      <c r="S74" s="165"/>
      <c r="T74" s="166"/>
      <c r="U74" s="34"/>
      <c r="V74" s="34"/>
      <c r="W74" s="34"/>
    </row>
    <row r="75" spans="2:30" ht="12.95" customHeight="1">
      <c r="B75" s="502" t="s">
        <v>803</v>
      </c>
      <c r="C75" s="503"/>
      <c r="D75" s="52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4</v>
      </c>
      <c r="J75" s="90">
        <f>'wk4'!J75+I75</f>
        <v>16</v>
      </c>
      <c r="K75" s="536" t="s">
        <v>846</v>
      </c>
      <c r="L75" s="536"/>
      <c r="M75" s="34"/>
      <c r="N75" s="498" t="str">
        <f>'wk6'!$B$3</f>
        <v>OFF: DET, HOU, LV &amp; TEN</v>
      </c>
      <c r="O75" s="499"/>
      <c r="P75" s="500"/>
      <c r="R75" s="34"/>
      <c r="S75" s="34"/>
      <c r="T75" s="34"/>
      <c r="U75" s="34"/>
      <c r="V75" s="34"/>
      <c r="W75" s="34"/>
    </row>
    <row r="76" spans="2:30" ht="12.95" customHeight="1">
      <c r="N76" s="546"/>
      <c r="O76" s="546"/>
      <c r="P76" s="546"/>
    </row>
  </sheetData>
  <sortState xmlns:xlrd2="http://schemas.microsoft.com/office/spreadsheetml/2017/richdata2" ref="B57:D72">
    <sortCondition descending="1" ref="D72"/>
  </sortState>
  <mergeCells count="62">
    <mergeCell ref="N64:O64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F64:L64"/>
    <mergeCell ref="F65:L65"/>
    <mergeCell ref="F66:L66"/>
    <mergeCell ref="F67:L67"/>
    <mergeCell ref="B5:C5"/>
    <mergeCell ref="F5:G5"/>
    <mergeCell ref="B3:E3"/>
    <mergeCell ref="J5:K5"/>
    <mergeCell ref="B16:C16"/>
    <mergeCell ref="F16:G16"/>
    <mergeCell ref="J16:K16"/>
    <mergeCell ref="N76:P76"/>
    <mergeCell ref="N72:P72"/>
    <mergeCell ref="N67:P67"/>
    <mergeCell ref="N68:P68"/>
    <mergeCell ref="N69:P69"/>
    <mergeCell ref="N70:P70"/>
    <mergeCell ref="N75:P75"/>
    <mergeCell ref="N74:P74"/>
    <mergeCell ref="N71:P71"/>
    <mergeCell ref="N73:P73"/>
    <mergeCell ref="N16:O16"/>
    <mergeCell ref="F58:L58"/>
    <mergeCell ref="F59:L59"/>
    <mergeCell ref="F61:L61"/>
    <mergeCell ref="B27:C27"/>
    <mergeCell ref="F27:G27"/>
    <mergeCell ref="J27:K27"/>
    <mergeCell ref="N27:O27"/>
    <mergeCell ref="F57:L57"/>
    <mergeCell ref="J38:K38"/>
    <mergeCell ref="B49:N49"/>
    <mergeCell ref="B56:C56"/>
    <mergeCell ref="B38:C38"/>
    <mergeCell ref="F38:G38"/>
    <mergeCell ref="N38:O38"/>
    <mergeCell ref="F1:L2"/>
    <mergeCell ref="B75:C75"/>
    <mergeCell ref="G75:H75"/>
    <mergeCell ref="K75:L75"/>
    <mergeCell ref="F70:L70"/>
    <mergeCell ref="F72:L72"/>
    <mergeCell ref="F71:L71"/>
    <mergeCell ref="G74:H74"/>
    <mergeCell ref="K74:L74"/>
    <mergeCell ref="B74:D74"/>
    <mergeCell ref="F60:L60"/>
    <mergeCell ref="F68:L68"/>
    <mergeCell ref="F69:L69"/>
    <mergeCell ref="F63:L63"/>
    <mergeCell ref="F62:L62"/>
    <mergeCell ref="B1:C1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76"/>
  <sheetViews>
    <sheetView view="pageBreakPreview" topLeftCell="A32" zoomScale="180" zoomScaleNormal="10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2.28515625" customWidth="1"/>
    <col min="19" max="19" width="6.7109375" customWidth="1"/>
  </cols>
  <sheetData>
    <row r="1" spans="2:16" ht="12.95" customHeight="1">
      <c r="B1" s="530">
        <v>2022</v>
      </c>
      <c r="C1" s="530"/>
      <c r="D1" s="46"/>
      <c r="E1" s="34"/>
      <c r="F1" s="531" t="s">
        <v>201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6" ht="12.95" customHeight="1">
      <c r="B2" s="46" t="s">
        <v>78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6" ht="12.95" customHeight="1">
      <c r="B3" s="530" t="s">
        <v>736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34"/>
    </row>
    <row r="4" spans="2:16" ht="12.95" customHeight="1">
      <c r="B4" s="34"/>
      <c r="C4" s="34"/>
      <c r="D4" s="34"/>
      <c r="E4" s="34"/>
      <c r="F4" s="34"/>
      <c r="G4" s="34"/>
      <c r="H4" s="34"/>
      <c r="I4" s="34"/>
      <c r="J4" s="34"/>
      <c r="K4" s="78"/>
      <c r="L4" s="34"/>
      <c r="M4" s="34"/>
      <c r="N4" s="34"/>
      <c r="O4" s="34"/>
      <c r="P4" s="34"/>
    </row>
    <row r="5" spans="2:16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</row>
    <row r="6" spans="2:16" ht="12.95" customHeight="1">
      <c r="B6" s="50" t="s">
        <v>104</v>
      </c>
      <c r="C6" s="51" t="s">
        <v>484</v>
      </c>
      <c r="D6" s="52">
        <v>0</v>
      </c>
      <c r="E6" s="34"/>
      <c r="F6" s="50" t="s">
        <v>104</v>
      </c>
      <c r="G6" s="51" t="s">
        <v>418</v>
      </c>
      <c r="H6" s="52">
        <v>0</v>
      </c>
      <c r="I6" s="34"/>
      <c r="J6" s="50" t="s">
        <v>104</v>
      </c>
      <c r="K6" s="51" t="s">
        <v>447</v>
      </c>
      <c r="L6" s="52">
        <v>6</v>
      </c>
      <c r="M6" s="34"/>
      <c r="N6" s="50" t="s">
        <v>104</v>
      </c>
      <c r="O6" s="51" t="s">
        <v>379</v>
      </c>
      <c r="P6" s="52">
        <v>7</v>
      </c>
    </row>
    <row r="7" spans="2:16" ht="12.95" customHeight="1">
      <c r="B7" s="50" t="s">
        <v>105</v>
      </c>
      <c r="C7" s="51" t="s">
        <v>533</v>
      </c>
      <c r="D7" s="52">
        <v>0</v>
      </c>
      <c r="E7" s="34"/>
      <c r="F7" s="50" t="s">
        <v>105</v>
      </c>
      <c r="G7" s="51" t="s">
        <v>420</v>
      </c>
      <c r="H7" s="52">
        <v>12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382</v>
      </c>
      <c r="P7" s="52">
        <v>0</v>
      </c>
    </row>
    <row r="8" spans="2:16" ht="12.95" customHeight="1">
      <c r="B8" s="50" t="s">
        <v>105</v>
      </c>
      <c r="C8" s="51" t="s">
        <v>653</v>
      </c>
      <c r="D8" s="52">
        <v>0</v>
      </c>
      <c r="E8" s="34"/>
      <c r="F8" s="50" t="s">
        <v>105</v>
      </c>
      <c r="G8" s="51" t="s">
        <v>422</v>
      </c>
      <c r="H8" s="52">
        <v>6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6</v>
      </c>
    </row>
    <row r="9" spans="2:16" ht="12.95" customHeight="1">
      <c r="B9" s="50" t="s">
        <v>106</v>
      </c>
      <c r="C9" s="51" t="s">
        <v>537</v>
      </c>
      <c r="D9" s="52">
        <v>0</v>
      </c>
      <c r="E9" s="34"/>
      <c r="F9" s="50" t="s">
        <v>106</v>
      </c>
      <c r="G9" s="51" t="s">
        <v>425</v>
      </c>
      <c r="H9" s="52">
        <v>3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383</v>
      </c>
      <c r="P9" s="52">
        <v>0</v>
      </c>
    </row>
    <row r="10" spans="2:16" ht="12.95" customHeight="1">
      <c r="B10" s="50" t="s">
        <v>106</v>
      </c>
      <c r="C10" s="51" t="s">
        <v>538</v>
      </c>
      <c r="D10" s="52">
        <v>0</v>
      </c>
      <c r="E10" s="34"/>
      <c r="F10" s="50" t="s">
        <v>106</v>
      </c>
      <c r="G10" s="51" t="s">
        <v>423</v>
      </c>
      <c r="H10" s="52">
        <v>0</v>
      </c>
      <c r="I10" s="34"/>
      <c r="J10" s="50" t="s">
        <v>106</v>
      </c>
      <c r="K10" s="51" t="s">
        <v>454</v>
      </c>
      <c r="L10" s="52">
        <v>0</v>
      </c>
      <c r="M10" s="34"/>
      <c r="N10" s="50" t="s">
        <v>106</v>
      </c>
      <c r="O10" s="51" t="s">
        <v>384</v>
      </c>
      <c r="P10" s="52">
        <v>0</v>
      </c>
    </row>
    <row r="11" spans="2:16" ht="12.95" customHeight="1">
      <c r="B11" s="50" t="s">
        <v>106</v>
      </c>
      <c r="C11" s="51" t="s">
        <v>540</v>
      </c>
      <c r="D11" s="52">
        <v>0</v>
      </c>
      <c r="E11" s="34"/>
      <c r="F11" s="50" t="s">
        <v>106</v>
      </c>
      <c r="G11" s="51" t="s">
        <v>427</v>
      </c>
      <c r="H11" s="52">
        <v>3</v>
      </c>
      <c r="I11" s="34"/>
      <c r="J11" s="50" t="s">
        <v>106</v>
      </c>
      <c r="K11" s="51" t="s">
        <v>458</v>
      </c>
      <c r="L11" s="52">
        <v>0</v>
      </c>
      <c r="M11" s="34"/>
      <c r="N11" s="50" t="s">
        <v>106</v>
      </c>
      <c r="O11" s="51" t="s">
        <v>771</v>
      </c>
      <c r="P11" s="52">
        <v>0</v>
      </c>
    </row>
    <row r="12" spans="2:16" ht="12.95" customHeight="1">
      <c r="B12" s="50" t="s">
        <v>107</v>
      </c>
      <c r="C12" s="34" t="s">
        <v>543</v>
      </c>
      <c r="D12" s="52">
        <v>9</v>
      </c>
      <c r="E12" s="34"/>
      <c r="F12" s="50" t="s">
        <v>107</v>
      </c>
      <c r="G12" s="51" t="s">
        <v>428</v>
      </c>
      <c r="H12" s="52">
        <v>8</v>
      </c>
      <c r="I12" s="34"/>
      <c r="J12" s="50" t="s">
        <v>107</v>
      </c>
      <c r="K12" s="51" t="s">
        <v>455</v>
      </c>
      <c r="L12" s="52">
        <v>6</v>
      </c>
      <c r="M12" s="34"/>
      <c r="N12" s="50" t="s">
        <v>107</v>
      </c>
      <c r="O12" s="51" t="s">
        <v>388</v>
      </c>
      <c r="P12" s="52">
        <v>14</v>
      </c>
    </row>
    <row r="13" spans="2:16" ht="12.95" customHeight="1">
      <c r="B13" s="50" t="s">
        <v>108</v>
      </c>
      <c r="C13" s="51" t="s">
        <v>544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773</v>
      </c>
      <c r="L13" s="52">
        <v>6</v>
      </c>
      <c r="M13" s="34"/>
      <c r="N13" s="50" t="s">
        <v>108</v>
      </c>
      <c r="O13" s="51" t="s">
        <v>850</v>
      </c>
      <c r="P13" s="52">
        <v>0</v>
      </c>
    </row>
    <row r="14" spans="2:16" ht="12.95" customHeight="1">
      <c r="B14" s="50"/>
      <c r="C14" s="53" t="s">
        <v>28</v>
      </c>
      <c r="D14" s="54">
        <f>SUM(D6:D13)</f>
        <v>9</v>
      </c>
      <c r="E14" s="34"/>
      <c r="F14" s="50"/>
      <c r="G14" s="55" t="s">
        <v>28</v>
      </c>
      <c r="H14" s="54">
        <f>SUM(H6:H13)</f>
        <v>32</v>
      </c>
      <c r="I14" s="34"/>
      <c r="J14" s="50"/>
      <c r="K14" s="53" t="s">
        <v>28</v>
      </c>
      <c r="L14" s="54">
        <f>SUM(L6:L13)</f>
        <v>24</v>
      </c>
      <c r="M14" s="34"/>
      <c r="N14" s="50"/>
      <c r="O14" s="53" t="s">
        <v>28</v>
      </c>
      <c r="P14" s="54">
        <f>SUM(P6:P13)</f>
        <v>27</v>
      </c>
    </row>
    <row r="15" spans="2:16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6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159" t="s">
        <v>664</v>
      </c>
      <c r="I16" s="34"/>
      <c r="J16" s="519" t="str">
        <f>'Team Totals'!$A$13</f>
        <v>Gamblers</v>
      </c>
      <c r="K16" s="520"/>
      <c r="L16" s="430" t="s">
        <v>591</v>
      </c>
      <c r="M16" s="34"/>
      <c r="N16" s="519" t="str">
        <f>'Team Totals'!$A$5</f>
        <v>Grenadiers</v>
      </c>
      <c r="O16" s="520"/>
      <c r="P16" s="49" t="s">
        <v>591</v>
      </c>
    </row>
    <row r="17" spans="2:16" ht="12.95" customHeight="1">
      <c r="B17" s="50" t="s">
        <v>104</v>
      </c>
      <c r="C17" s="51" t="s">
        <v>545</v>
      </c>
      <c r="D17" s="52">
        <v>6</v>
      </c>
      <c r="E17" s="34"/>
      <c r="F17" s="50" t="s">
        <v>104</v>
      </c>
      <c r="G17" s="51" t="s">
        <v>474</v>
      </c>
      <c r="H17" s="52">
        <v>3</v>
      </c>
      <c r="I17" s="34"/>
      <c r="J17" s="50" t="s">
        <v>104</v>
      </c>
      <c r="K17" s="51" t="s">
        <v>459</v>
      </c>
      <c r="L17" s="52">
        <v>3</v>
      </c>
      <c r="M17" s="34"/>
      <c r="N17" s="50" t="s">
        <v>104</v>
      </c>
      <c r="O17" s="51" t="s">
        <v>367</v>
      </c>
      <c r="P17" s="52">
        <v>3</v>
      </c>
    </row>
    <row r="18" spans="2:16" ht="12.95" customHeight="1">
      <c r="B18" s="50" t="s">
        <v>105</v>
      </c>
      <c r="C18" s="51" t="s">
        <v>548</v>
      </c>
      <c r="D18" s="52">
        <v>0</v>
      </c>
      <c r="E18" s="34"/>
      <c r="F18" s="50" t="s">
        <v>105</v>
      </c>
      <c r="G18" s="51" t="s">
        <v>476</v>
      </c>
      <c r="H18" s="52">
        <v>3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0</v>
      </c>
    </row>
    <row r="19" spans="2:16" ht="12.95" customHeight="1">
      <c r="B19" s="50" t="s">
        <v>105</v>
      </c>
      <c r="C19" s="51" t="s">
        <v>550</v>
      </c>
      <c r="D19" s="52">
        <v>0</v>
      </c>
      <c r="E19" s="34"/>
      <c r="F19" s="50" t="s">
        <v>105</v>
      </c>
      <c r="G19" s="51" t="s">
        <v>479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818</v>
      </c>
      <c r="P19" s="52">
        <v>0</v>
      </c>
    </row>
    <row r="20" spans="2:16" ht="12.95" customHeight="1">
      <c r="B20" s="50" t="s">
        <v>106</v>
      </c>
      <c r="C20" s="51" t="s">
        <v>552</v>
      </c>
      <c r="D20" s="52">
        <v>9</v>
      </c>
      <c r="E20" s="34"/>
      <c r="F20" s="50" t="s">
        <v>106</v>
      </c>
      <c r="G20" s="51" t="s">
        <v>480</v>
      </c>
      <c r="H20" s="52">
        <v>3</v>
      </c>
      <c r="I20" s="34"/>
      <c r="J20" s="50" t="s">
        <v>106</v>
      </c>
      <c r="K20" s="51" t="s">
        <v>467</v>
      </c>
      <c r="L20" s="52">
        <v>0</v>
      </c>
      <c r="M20" s="34"/>
      <c r="N20" s="50" t="s">
        <v>106</v>
      </c>
      <c r="O20" s="51" t="s">
        <v>372</v>
      </c>
      <c r="P20" s="52">
        <v>3</v>
      </c>
    </row>
    <row r="21" spans="2:16" ht="12.95" customHeight="1">
      <c r="B21" s="50" t="s">
        <v>106</v>
      </c>
      <c r="C21" s="51" t="s">
        <v>554</v>
      </c>
      <c r="D21" s="52">
        <v>3</v>
      </c>
      <c r="E21" s="34"/>
      <c r="F21" s="50" t="s">
        <v>106</v>
      </c>
      <c r="G21" s="51" t="s">
        <v>482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371</v>
      </c>
      <c r="P21" s="52">
        <v>0</v>
      </c>
    </row>
    <row r="22" spans="2:16" ht="12.95" customHeight="1">
      <c r="B22" s="50" t="s">
        <v>106</v>
      </c>
      <c r="C22" s="51" t="s">
        <v>555</v>
      </c>
      <c r="D22" s="52">
        <v>6</v>
      </c>
      <c r="E22" s="34"/>
      <c r="F22" s="50" t="s">
        <v>106</v>
      </c>
      <c r="G22" s="51" t="s">
        <v>481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848</v>
      </c>
      <c r="P22" s="52">
        <v>4</v>
      </c>
    </row>
    <row r="23" spans="2:16" ht="12.95" customHeight="1">
      <c r="B23" s="50" t="s">
        <v>107</v>
      </c>
      <c r="C23" s="51" t="s">
        <v>557</v>
      </c>
      <c r="D23" s="52">
        <v>6</v>
      </c>
      <c r="E23" s="34"/>
      <c r="F23" s="50" t="s">
        <v>107</v>
      </c>
      <c r="G23" s="51" t="s">
        <v>485</v>
      </c>
      <c r="H23" s="52">
        <v>9</v>
      </c>
      <c r="I23" s="34"/>
      <c r="J23" s="50" t="s">
        <v>107</v>
      </c>
      <c r="K23" s="51" t="s">
        <v>856</v>
      </c>
      <c r="L23" s="52">
        <v>0</v>
      </c>
      <c r="M23" s="34"/>
      <c r="N23" s="50" t="s">
        <v>107</v>
      </c>
      <c r="O23" s="51" t="s">
        <v>377</v>
      </c>
      <c r="P23" s="52">
        <v>13</v>
      </c>
    </row>
    <row r="24" spans="2:16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473</v>
      </c>
      <c r="L24" s="52">
        <v>0</v>
      </c>
      <c r="M24" s="34"/>
      <c r="N24" s="50" t="s">
        <v>108</v>
      </c>
      <c r="O24" s="51" t="s">
        <v>819</v>
      </c>
      <c r="P24" s="52">
        <v>0</v>
      </c>
    </row>
    <row r="25" spans="2:16" ht="12.95" customHeight="1">
      <c r="B25" s="50"/>
      <c r="C25" s="53" t="s">
        <v>28</v>
      </c>
      <c r="D25" s="54">
        <f>SUM(D17:D24)</f>
        <v>30</v>
      </c>
      <c r="E25" s="34"/>
      <c r="F25" s="50"/>
      <c r="G25" s="55" t="s">
        <v>28</v>
      </c>
      <c r="H25" s="54">
        <f>SUM(H17:H24)</f>
        <v>18</v>
      </c>
      <c r="I25" s="34"/>
      <c r="J25" s="50"/>
      <c r="K25" s="53" t="s">
        <v>28</v>
      </c>
      <c r="L25" s="54">
        <f>SUM(L17:L24)</f>
        <v>3</v>
      </c>
      <c r="M25" s="34"/>
      <c r="N25" s="50"/>
      <c r="O25" s="53" t="s">
        <v>28</v>
      </c>
      <c r="P25" s="54">
        <f>SUM(P17:P24)</f>
        <v>23</v>
      </c>
    </row>
    <row r="26" spans="2:16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6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430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</row>
    <row r="28" spans="2:16" ht="12.95" customHeight="1">
      <c r="B28" s="50" t="s">
        <v>104</v>
      </c>
      <c r="C28" s="51" t="s">
        <v>560</v>
      </c>
      <c r="D28" s="52">
        <v>18</v>
      </c>
      <c r="E28" s="34"/>
      <c r="F28" s="50" t="s">
        <v>104</v>
      </c>
      <c r="G28" s="51" t="s">
        <v>390</v>
      </c>
      <c r="H28" s="52">
        <v>9</v>
      </c>
      <c r="I28" s="34"/>
      <c r="J28" s="50" t="s">
        <v>104</v>
      </c>
      <c r="K28" s="51" t="s">
        <v>518</v>
      </c>
      <c r="L28" s="52">
        <v>12</v>
      </c>
      <c r="M28" s="34"/>
      <c r="N28" s="50" t="s">
        <v>104</v>
      </c>
      <c r="O28" s="51" t="s">
        <v>402</v>
      </c>
      <c r="P28" s="52">
        <v>0</v>
      </c>
    </row>
    <row r="29" spans="2:16" ht="12.95" customHeight="1">
      <c r="B29" s="50" t="s">
        <v>105</v>
      </c>
      <c r="C29" s="51" t="s">
        <v>563</v>
      </c>
      <c r="D29" s="52">
        <v>6</v>
      </c>
      <c r="E29" s="34"/>
      <c r="F29" s="50" t="s">
        <v>105</v>
      </c>
      <c r="G29" s="51" t="s">
        <v>392</v>
      </c>
      <c r="H29" s="52">
        <v>0</v>
      </c>
      <c r="I29" s="34"/>
      <c r="J29" s="50" t="s">
        <v>105</v>
      </c>
      <c r="K29" s="51" t="s">
        <v>610</v>
      </c>
      <c r="L29" s="52">
        <v>6</v>
      </c>
      <c r="M29" s="34"/>
      <c r="N29" s="50" t="s">
        <v>105</v>
      </c>
      <c r="O29" s="51" t="s">
        <v>405</v>
      </c>
      <c r="P29" s="52">
        <v>3</v>
      </c>
    </row>
    <row r="30" spans="2:16" ht="12.95" customHeight="1">
      <c r="B30" s="50" t="s">
        <v>105</v>
      </c>
      <c r="C30" s="51" t="s">
        <v>564</v>
      </c>
      <c r="D30" s="52">
        <v>0</v>
      </c>
      <c r="E30" s="34"/>
      <c r="F30" s="50" t="s">
        <v>105</v>
      </c>
      <c r="G30" s="51" t="s">
        <v>829</v>
      </c>
      <c r="H30" s="52">
        <v>0</v>
      </c>
      <c r="I30" s="34"/>
      <c r="J30" s="50" t="s">
        <v>105</v>
      </c>
      <c r="K30" s="51" t="s">
        <v>521</v>
      </c>
      <c r="L30" s="52">
        <v>0</v>
      </c>
      <c r="M30" s="34"/>
      <c r="N30" s="50" t="s">
        <v>105</v>
      </c>
      <c r="O30" s="51" t="s">
        <v>857</v>
      </c>
      <c r="P30" s="52">
        <v>0</v>
      </c>
    </row>
    <row r="31" spans="2:16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397</v>
      </c>
      <c r="H31" s="52">
        <v>3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409</v>
      </c>
      <c r="P31" s="52">
        <v>3</v>
      </c>
    </row>
    <row r="32" spans="2:16" ht="12.95" customHeight="1">
      <c r="B32" s="50" t="s">
        <v>106</v>
      </c>
      <c r="C32" s="51" t="s">
        <v>567</v>
      </c>
      <c r="D32" s="52">
        <v>3</v>
      </c>
      <c r="E32" s="34"/>
      <c r="F32" s="50" t="s">
        <v>106</v>
      </c>
      <c r="G32" s="51" t="s">
        <v>395</v>
      </c>
      <c r="H32" s="52">
        <v>0</v>
      </c>
      <c r="I32" s="34"/>
      <c r="J32" s="50" t="s">
        <v>106</v>
      </c>
      <c r="K32" s="51" t="s">
        <v>524</v>
      </c>
      <c r="L32" s="52">
        <v>0</v>
      </c>
      <c r="M32" s="34"/>
      <c r="N32" s="50" t="s">
        <v>106</v>
      </c>
      <c r="O32" s="51" t="s">
        <v>410</v>
      </c>
      <c r="P32" s="52">
        <v>3</v>
      </c>
    </row>
    <row r="33" spans="2:19" ht="12.95" customHeight="1">
      <c r="B33" s="50" t="s">
        <v>106</v>
      </c>
      <c r="C33" s="51" t="s">
        <v>568</v>
      </c>
      <c r="D33" s="52">
        <v>3</v>
      </c>
      <c r="E33" s="34"/>
      <c r="F33" s="50" t="s">
        <v>106</v>
      </c>
      <c r="G33" s="51" t="s">
        <v>804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411</v>
      </c>
      <c r="P33" s="52">
        <v>0</v>
      </c>
    </row>
    <row r="34" spans="2:19" ht="12.95" customHeight="1">
      <c r="B34" s="50" t="s">
        <v>107</v>
      </c>
      <c r="C34" s="51" t="s">
        <v>571</v>
      </c>
      <c r="D34" s="52">
        <v>11</v>
      </c>
      <c r="E34" s="34"/>
      <c r="F34" s="50" t="s">
        <v>107</v>
      </c>
      <c r="G34" s="51" t="s">
        <v>400</v>
      </c>
      <c r="H34" s="52">
        <v>5</v>
      </c>
      <c r="I34" s="34"/>
      <c r="J34" s="50" t="s">
        <v>107</v>
      </c>
      <c r="K34" s="51" t="s">
        <v>527</v>
      </c>
      <c r="L34" s="52">
        <v>15</v>
      </c>
      <c r="M34" s="34"/>
      <c r="N34" s="50" t="s">
        <v>107</v>
      </c>
      <c r="O34" s="51" t="s">
        <v>737</v>
      </c>
      <c r="P34" s="52">
        <v>8</v>
      </c>
    </row>
    <row r="35" spans="2:19" ht="12.95" customHeight="1">
      <c r="B35" s="50" t="s">
        <v>108</v>
      </c>
      <c r="C35" s="51" t="s">
        <v>849</v>
      </c>
      <c r="D35" s="52">
        <v>0</v>
      </c>
      <c r="E35" s="34"/>
      <c r="F35" s="50" t="s">
        <v>108</v>
      </c>
      <c r="G35" s="51" t="s">
        <v>401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775</v>
      </c>
      <c r="P35" s="52">
        <v>0</v>
      </c>
    </row>
    <row r="36" spans="2:19" ht="12.95" customHeight="1">
      <c r="B36" s="50"/>
      <c r="C36" s="53" t="s">
        <v>28</v>
      </c>
      <c r="D36" s="54">
        <f>SUM(D28:D35)</f>
        <v>41</v>
      </c>
      <c r="E36" s="34"/>
      <c r="F36" s="50"/>
      <c r="G36" s="53" t="s">
        <v>28</v>
      </c>
      <c r="H36" s="54">
        <f>SUM(H28:H35)</f>
        <v>17</v>
      </c>
      <c r="I36" s="34"/>
      <c r="J36" s="50"/>
      <c r="K36" s="53" t="s">
        <v>28</v>
      </c>
      <c r="L36" s="54">
        <f>SUM(L28:L35)</f>
        <v>36</v>
      </c>
      <c r="M36" s="34"/>
      <c r="N36" s="51"/>
      <c r="O36" s="55" t="s">
        <v>28</v>
      </c>
      <c r="P36" s="54">
        <f>SUM(P28:P35)</f>
        <v>17</v>
      </c>
    </row>
    <row r="37" spans="2:19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9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30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19" ht="12.95" customHeight="1">
      <c r="B39" s="50" t="s">
        <v>104</v>
      </c>
      <c r="C39" s="51" t="s">
        <v>574</v>
      </c>
      <c r="D39" s="52">
        <v>3</v>
      </c>
      <c r="E39" s="34"/>
      <c r="F39" s="50" t="s">
        <v>104</v>
      </c>
      <c r="G39" s="51" t="s">
        <v>489</v>
      </c>
      <c r="H39" s="52">
        <v>3</v>
      </c>
      <c r="I39" s="34"/>
      <c r="J39" s="50" t="s">
        <v>104</v>
      </c>
      <c r="K39" s="51" t="s">
        <v>432</v>
      </c>
      <c r="L39" s="52">
        <v>0</v>
      </c>
      <c r="M39" s="34"/>
      <c r="N39" s="50" t="s">
        <v>104</v>
      </c>
      <c r="O39" s="51" t="s">
        <v>504</v>
      </c>
      <c r="P39" s="52">
        <v>3</v>
      </c>
    </row>
    <row r="40" spans="2:19" ht="12.95" customHeight="1">
      <c r="B40" s="50" t="s">
        <v>105</v>
      </c>
      <c r="C40" s="51" t="s">
        <v>577</v>
      </c>
      <c r="D40" s="52">
        <v>3</v>
      </c>
      <c r="E40" s="34"/>
      <c r="F40" s="50" t="s">
        <v>105</v>
      </c>
      <c r="G40" s="51" t="s">
        <v>492</v>
      </c>
      <c r="H40" s="52">
        <v>0</v>
      </c>
      <c r="I40" s="34"/>
      <c r="J40" s="50" t="s">
        <v>105</v>
      </c>
      <c r="K40" s="51" t="s">
        <v>436</v>
      </c>
      <c r="L40" s="52">
        <v>0</v>
      </c>
      <c r="M40" s="34"/>
      <c r="N40" s="50" t="s">
        <v>105</v>
      </c>
      <c r="O40" s="51" t="s">
        <v>505</v>
      </c>
      <c r="P40" s="52">
        <v>0</v>
      </c>
    </row>
    <row r="41" spans="2:19" ht="12.95" customHeight="1">
      <c r="B41" s="50" t="s">
        <v>105</v>
      </c>
      <c r="C41" s="51" t="s">
        <v>579</v>
      </c>
      <c r="D41" s="52">
        <v>0</v>
      </c>
      <c r="E41" s="34"/>
      <c r="F41" s="50" t="s">
        <v>105</v>
      </c>
      <c r="G41" s="51" t="s">
        <v>494</v>
      </c>
      <c r="H41" s="52">
        <v>6</v>
      </c>
      <c r="I41" s="34"/>
      <c r="J41" s="50" t="s">
        <v>105</v>
      </c>
      <c r="K41" s="51" t="s">
        <v>437</v>
      </c>
      <c r="L41" s="52">
        <v>6</v>
      </c>
      <c r="M41" s="34"/>
      <c r="N41" s="50" t="s">
        <v>105</v>
      </c>
      <c r="O41" s="51" t="s">
        <v>506</v>
      </c>
      <c r="P41" s="52">
        <v>0</v>
      </c>
    </row>
    <row r="42" spans="2:19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495</v>
      </c>
      <c r="H42" s="52">
        <v>0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</row>
    <row r="43" spans="2:19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0</v>
      </c>
      <c r="I43" s="34"/>
      <c r="J43" s="50" t="s">
        <v>106</v>
      </c>
      <c r="K43" s="51" t="s">
        <v>442</v>
      </c>
      <c r="L43" s="52">
        <v>0</v>
      </c>
      <c r="M43" s="34"/>
      <c r="N43" s="50" t="s">
        <v>106</v>
      </c>
      <c r="O43" s="51" t="s">
        <v>510</v>
      </c>
      <c r="P43" s="52">
        <v>3</v>
      </c>
    </row>
    <row r="44" spans="2:19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3</v>
      </c>
      <c r="I44" s="34"/>
      <c r="J44" s="50" t="s">
        <v>106</v>
      </c>
      <c r="K44" s="51" t="s">
        <v>440</v>
      </c>
      <c r="L44" s="52">
        <v>0</v>
      </c>
      <c r="M44" s="34"/>
      <c r="N44" s="50" t="s">
        <v>106</v>
      </c>
      <c r="O44" s="51" t="s">
        <v>513</v>
      </c>
      <c r="P44" s="52">
        <v>0</v>
      </c>
    </row>
    <row r="45" spans="2:19" ht="12.95" customHeight="1">
      <c r="B45" s="50" t="s">
        <v>107</v>
      </c>
      <c r="C45" s="51" t="s">
        <v>592</v>
      </c>
      <c r="D45" s="52">
        <v>3</v>
      </c>
      <c r="E45" s="34"/>
      <c r="F45" s="50" t="s">
        <v>107</v>
      </c>
      <c r="G45" s="51" t="s">
        <v>501</v>
      </c>
      <c r="H45" s="52">
        <v>11</v>
      </c>
      <c r="I45" s="34"/>
      <c r="J45" s="50" t="s">
        <v>107</v>
      </c>
      <c r="K45" s="109" t="s">
        <v>444</v>
      </c>
      <c r="L45" s="52">
        <v>4</v>
      </c>
      <c r="M45" s="34"/>
      <c r="N45" s="50" t="s">
        <v>107</v>
      </c>
      <c r="O45" s="51" t="s">
        <v>514</v>
      </c>
      <c r="P45" s="52">
        <v>4</v>
      </c>
      <c r="R45" s="548"/>
      <c r="S45" s="548"/>
    </row>
    <row r="46" spans="2:19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446</v>
      </c>
      <c r="L46" s="52">
        <v>0</v>
      </c>
      <c r="M46" s="34"/>
      <c r="N46" s="50" t="s">
        <v>108</v>
      </c>
      <c r="O46" s="51" t="s">
        <v>516</v>
      </c>
      <c r="P46" s="52">
        <v>0</v>
      </c>
      <c r="R46" s="234"/>
      <c r="S46" s="235"/>
    </row>
    <row r="47" spans="2:19" ht="12.95" customHeight="1">
      <c r="B47" s="50"/>
      <c r="C47" s="53" t="s">
        <v>28</v>
      </c>
      <c r="D47" s="54">
        <f>SUM(D39:D46)</f>
        <v>9</v>
      </c>
      <c r="E47" s="34"/>
      <c r="F47" s="50"/>
      <c r="G47" s="53" t="s">
        <v>28</v>
      </c>
      <c r="H47" s="54">
        <f>SUM(H39:H46)</f>
        <v>23</v>
      </c>
      <c r="I47" s="34"/>
      <c r="J47" s="50"/>
      <c r="K47" s="53" t="s">
        <v>28</v>
      </c>
      <c r="L47" s="54">
        <f>SUM(L39:L46)</f>
        <v>10</v>
      </c>
      <c r="M47" s="34"/>
      <c r="N47" s="50"/>
      <c r="O47" s="53" t="s">
        <v>28</v>
      </c>
      <c r="P47" s="54">
        <f>SUM(P39:P46)</f>
        <v>10</v>
      </c>
      <c r="R47" s="234"/>
      <c r="S47" s="235"/>
    </row>
    <row r="48" spans="2:19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R48" s="234"/>
      <c r="S48" s="235"/>
    </row>
    <row r="49" spans="2:2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78</v>
      </c>
      <c r="P49" s="60"/>
      <c r="R49" s="172"/>
      <c r="S49" s="176"/>
      <c r="T49" s="173"/>
    </row>
    <row r="50" spans="2:20" ht="12.95" customHeight="1">
      <c r="B50" s="252" t="s">
        <v>31</v>
      </c>
      <c r="C50" s="61" t="s">
        <v>815</v>
      </c>
      <c r="D50" s="62">
        <f>L14</f>
        <v>24</v>
      </c>
      <c r="E50" s="63"/>
      <c r="F50" s="62"/>
      <c r="G50" s="61" t="s">
        <v>766</v>
      </c>
      <c r="H50" s="62">
        <f>P36</f>
        <v>17</v>
      </c>
      <c r="I50" s="63"/>
      <c r="J50" s="62"/>
      <c r="K50" s="61" t="s">
        <v>26</v>
      </c>
      <c r="L50" s="62">
        <f>P14</f>
        <v>27</v>
      </c>
      <c r="M50" s="63"/>
      <c r="N50" s="64" t="s">
        <v>31</v>
      </c>
      <c r="O50" s="61" t="s">
        <v>852</v>
      </c>
      <c r="P50" s="65">
        <f>D25</f>
        <v>30</v>
      </c>
      <c r="Q50" s="74"/>
      <c r="R50" s="539"/>
      <c r="S50" s="539" t="s">
        <v>308</v>
      </c>
      <c r="T50" s="539" t="s">
        <v>308</v>
      </c>
    </row>
    <row r="51" spans="2:20" ht="12.95" customHeight="1">
      <c r="B51" s="253"/>
      <c r="C51" s="46" t="s">
        <v>155</v>
      </c>
      <c r="D51" s="66">
        <f>H25</f>
        <v>18</v>
      </c>
      <c r="E51" s="66"/>
      <c r="F51" s="162" t="s">
        <v>82</v>
      </c>
      <c r="G51" s="46" t="s">
        <v>152</v>
      </c>
      <c r="H51" s="66">
        <f>D36</f>
        <v>41</v>
      </c>
      <c r="I51" s="34"/>
      <c r="J51" s="74" t="s">
        <v>31</v>
      </c>
      <c r="K51" s="46" t="s">
        <v>202</v>
      </c>
      <c r="L51" s="66">
        <f>H14</f>
        <v>32</v>
      </c>
      <c r="M51" s="34"/>
      <c r="N51" s="66"/>
      <c r="O51" s="46" t="s">
        <v>57</v>
      </c>
      <c r="P51" s="69">
        <f>D47</f>
        <v>9</v>
      </c>
      <c r="R51" s="539"/>
      <c r="S51" s="539"/>
      <c r="T51" s="539"/>
    </row>
    <row r="52" spans="2:20" ht="12.95" customHeight="1">
      <c r="B52" s="254"/>
      <c r="C52" s="171"/>
      <c r="D52" s="171"/>
      <c r="E52" s="34"/>
      <c r="F52" s="56"/>
      <c r="G52" s="171"/>
      <c r="H52" s="171"/>
      <c r="I52" s="34"/>
      <c r="J52" s="56"/>
      <c r="K52" s="171"/>
      <c r="L52" s="171"/>
      <c r="M52" s="171"/>
      <c r="N52" s="56"/>
      <c r="O52" s="171"/>
      <c r="P52" s="175"/>
      <c r="R52" s="434"/>
      <c r="S52" s="434"/>
      <c r="T52" s="434"/>
    </row>
    <row r="53" spans="2:20" ht="12.95" customHeight="1">
      <c r="B53" s="248"/>
      <c r="C53" s="46" t="s">
        <v>153</v>
      </c>
      <c r="D53" s="66">
        <f>P47</f>
        <v>10</v>
      </c>
      <c r="E53" s="34"/>
      <c r="F53" s="74" t="s">
        <v>31</v>
      </c>
      <c r="G53" s="46" t="s">
        <v>199</v>
      </c>
      <c r="H53" s="66">
        <f>P25</f>
        <v>23</v>
      </c>
      <c r="I53" s="34"/>
      <c r="J53" s="66"/>
      <c r="K53" s="46" t="s">
        <v>698</v>
      </c>
      <c r="L53" s="66">
        <f>H36</f>
        <v>17</v>
      </c>
      <c r="M53" s="34"/>
      <c r="N53" s="66"/>
      <c r="O53" s="46" t="s">
        <v>25</v>
      </c>
      <c r="P53" s="69">
        <f>L25</f>
        <v>3</v>
      </c>
      <c r="R53" s="434"/>
      <c r="S53" s="434"/>
      <c r="T53" s="434"/>
    </row>
    <row r="54" spans="2:20" ht="12.95" customHeight="1">
      <c r="B54" s="425" t="s">
        <v>82</v>
      </c>
      <c r="C54" s="75" t="s">
        <v>854</v>
      </c>
      <c r="D54" s="76">
        <f>D14</f>
        <v>9</v>
      </c>
      <c r="E54" s="75"/>
      <c r="F54" s="76"/>
      <c r="G54" s="75" t="s">
        <v>154</v>
      </c>
      <c r="H54" s="76">
        <f>L47</f>
        <v>10</v>
      </c>
      <c r="I54" s="155"/>
      <c r="J54" s="419" t="s">
        <v>82</v>
      </c>
      <c r="K54" s="75" t="s">
        <v>19</v>
      </c>
      <c r="L54" s="76">
        <f>L36</f>
        <v>36</v>
      </c>
      <c r="M54" s="155"/>
      <c r="N54" s="104" t="s">
        <v>31</v>
      </c>
      <c r="O54" s="75" t="s">
        <v>853</v>
      </c>
      <c r="P54" s="77">
        <f>H47</f>
        <v>23</v>
      </c>
      <c r="Q54" s="74"/>
      <c r="R54" s="434"/>
      <c r="S54" s="434"/>
      <c r="T54" s="434"/>
    </row>
    <row r="55" spans="2:20" ht="12.95" customHeight="1">
      <c r="B55" s="34"/>
      <c r="C55" s="34"/>
      <c r="D55" s="34"/>
      <c r="E55" s="34"/>
      <c r="M55" s="34"/>
      <c r="N55" s="34"/>
      <c r="O55" s="34"/>
      <c r="P55" s="34"/>
      <c r="R55" s="434"/>
      <c r="S55" s="434"/>
      <c r="T55" s="434"/>
    </row>
    <row r="56" spans="2:20" ht="12.95" customHeight="1">
      <c r="B56" s="528" t="s">
        <v>121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434"/>
      <c r="S56" s="434"/>
      <c r="T56" s="434"/>
    </row>
    <row r="57" spans="2:20" ht="12.95" customHeight="1">
      <c r="B57" s="82" t="s">
        <v>152</v>
      </c>
      <c r="C57" s="83"/>
      <c r="D57" s="52">
        <f>$D$36</f>
        <v>41</v>
      </c>
      <c r="E57" s="34"/>
      <c r="F57" s="504" t="s">
        <v>861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</row>
    <row r="58" spans="2:20" ht="12.95" customHeight="1">
      <c r="B58" s="82" t="s">
        <v>19</v>
      </c>
      <c r="C58" s="83"/>
      <c r="D58" s="52">
        <f>$L$36</f>
        <v>36</v>
      </c>
      <c r="E58" s="34"/>
      <c r="F58" s="504" t="s">
        <v>858</v>
      </c>
      <c r="G58" s="505"/>
      <c r="H58" s="505"/>
      <c r="I58" s="505"/>
      <c r="J58" s="505"/>
      <c r="K58" s="505"/>
      <c r="L58" s="506"/>
      <c r="M58" s="34"/>
      <c r="N58" s="70" t="s">
        <v>871</v>
      </c>
      <c r="O58" s="34"/>
      <c r="P58" s="72">
        <f>MAX(D6:D12,H6:H12,L6:L12,P6:P12,D17:D23,H17:H23,L17:L23,P17:P23,D28:D34,H28:H34,L28:L34,P28:P34,D39:D45,H39:H45,L39:L45,P39:P45)</f>
        <v>18</v>
      </c>
      <c r="R58" s="234"/>
      <c r="S58" s="235"/>
    </row>
    <row r="59" spans="2:20" ht="12.95" customHeight="1">
      <c r="B59" s="82" t="s">
        <v>148</v>
      </c>
      <c r="C59" s="83"/>
      <c r="D59" s="52">
        <f>$H$14</f>
        <v>32</v>
      </c>
      <c r="E59" s="34"/>
      <c r="F59" s="504" t="s">
        <v>859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  <c r="R59" s="234"/>
      <c r="S59" s="235"/>
    </row>
    <row r="60" spans="2:20" ht="12.95" customHeight="1">
      <c r="B60" s="82" t="s">
        <v>21</v>
      </c>
      <c r="C60" s="83"/>
      <c r="D60" s="52">
        <f>$D$25</f>
        <v>30</v>
      </c>
      <c r="E60" s="34"/>
      <c r="F60" s="502" t="s">
        <v>872</v>
      </c>
      <c r="G60" s="517"/>
      <c r="H60" s="517"/>
      <c r="I60" s="517"/>
      <c r="J60" s="517"/>
      <c r="K60" s="517"/>
      <c r="L60" s="503"/>
      <c r="M60" s="34"/>
      <c r="N60" s="70" t="s">
        <v>152</v>
      </c>
      <c r="O60" s="46"/>
      <c r="P60" s="72">
        <f>MAX(D14,H14,L14,P14,D25,H25,L25,P25,D36,H36,L36,P36,D47,H47,L47,P47)</f>
        <v>41</v>
      </c>
      <c r="R60" s="234"/>
      <c r="S60" s="235"/>
    </row>
    <row r="61" spans="2:20" ht="12.95" customHeight="1">
      <c r="B61" s="82" t="s">
        <v>26</v>
      </c>
      <c r="C61" s="83"/>
      <c r="D61" s="52">
        <f>$P$14</f>
        <v>27</v>
      </c>
      <c r="E61" s="34"/>
      <c r="F61" s="502" t="s">
        <v>860</v>
      </c>
      <c r="G61" s="517"/>
      <c r="H61" s="517"/>
      <c r="I61" s="517"/>
      <c r="J61" s="517"/>
      <c r="K61" s="517"/>
      <c r="L61" s="503"/>
      <c r="M61" s="34"/>
      <c r="N61" s="84" t="s">
        <v>161</v>
      </c>
      <c r="O61" s="34"/>
      <c r="P61" s="72"/>
      <c r="R61" s="234"/>
      <c r="S61" s="235"/>
    </row>
    <row r="62" spans="2:20" ht="12.95" customHeight="1">
      <c r="B62" s="82" t="s">
        <v>20</v>
      </c>
      <c r="C62" s="83"/>
      <c r="D62" s="52">
        <f>$L$14</f>
        <v>24</v>
      </c>
      <c r="E62" s="34"/>
      <c r="F62" s="504" t="s">
        <v>863</v>
      </c>
      <c r="G62" s="505"/>
      <c r="H62" s="505"/>
      <c r="I62" s="505"/>
      <c r="J62" s="505"/>
      <c r="K62" s="505"/>
      <c r="L62" s="506"/>
      <c r="M62" s="34"/>
      <c r="N62" s="70" t="s">
        <v>25</v>
      </c>
      <c r="O62" s="46"/>
      <c r="P62" s="72">
        <f>MIN(D14,H14,L14,P14,D25,H25,L25,P25,D36,H36,L36,P36,D47,H47,L47,P47)</f>
        <v>3</v>
      </c>
      <c r="R62" s="200"/>
      <c r="S62" s="200"/>
    </row>
    <row r="63" spans="2:20" ht="12.95" customHeight="1">
      <c r="B63" s="82" t="s">
        <v>192</v>
      </c>
      <c r="C63" s="83"/>
      <c r="D63" s="52">
        <f>$H$47</f>
        <v>23</v>
      </c>
      <c r="E63" s="34"/>
      <c r="F63" s="504" t="s">
        <v>862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  <c r="R63" s="547"/>
      <c r="S63" s="547"/>
      <c r="T63" s="547"/>
    </row>
    <row r="64" spans="2:20" ht="12.95" customHeight="1">
      <c r="B64" s="82" t="s">
        <v>113</v>
      </c>
      <c r="C64" s="83"/>
      <c r="D64" s="52">
        <f>$P$25</f>
        <v>23</v>
      </c>
      <c r="E64" s="34"/>
      <c r="F64" s="504" t="s">
        <v>882</v>
      </c>
      <c r="G64" s="505"/>
      <c r="H64" s="505"/>
      <c r="I64" s="505"/>
      <c r="J64" s="505"/>
      <c r="K64" s="505"/>
      <c r="L64" s="506"/>
      <c r="M64" s="34"/>
      <c r="N64" s="512" t="s">
        <v>155</v>
      </c>
      <c r="O64" s="513"/>
      <c r="P64" s="85">
        <v>12</v>
      </c>
      <c r="R64" s="547"/>
      <c r="S64" s="547"/>
      <c r="T64" s="547"/>
    </row>
    <row r="65" spans="2:30" ht="12.95" customHeight="1">
      <c r="B65" s="82" t="s">
        <v>155</v>
      </c>
      <c r="C65" s="83"/>
      <c r="D65" s="52">
        <f>$H$25</f>
        <v>18</v>
      </c>
      <c r="E65" s="34"/>
      <c r="F65" s="504" t="s">
        <v>864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  <c r="R65" s="547"/>
      <c r="S65" s="547"/>
      <c r="T65" s="547"/>
    </row>
    <row r="66" spans="2:30" ht="12.95" customHeight="1">
      <c r="B66" s="82" t="s">
        <v>83</v>
      </c>
      <c r="C66" s="83"/>
      <c r="D66" s="52">
        <f>$P$36</f>
        <v>17</v>
      </c>
      <c r="E66" s="34"/>
      <c r="F66" s="504" t="s">
        <v>865</v>
      </c>
      <c r="G66" s="505"/>
      <c r="H66" s="505"/>
      <c r="I66" s="505"/>
      <c r="J66" s="505"/>
      <c r="K66" s="505"/>
      <c r="L66" s="506"/>
      <c r="M66" s="34"/>
      <c r="N66" s="79" t="s">
        <v>122</v>
      </c>
      <c r="O66" s="81"/>
      <c r="P66" s="86"/>
      <c r="R66" s="547"/>
      <c r="S66" s="547"/>
      <c r="T66" s="547"/>
    </row>
    <row r="67" spans="2:30" ht="12.95" customHeight="1">
      <c r="B67" s="82" t="s">
        <v>24</v>
      </c>
      <c r="C67" s="83"/>
      <c r="D67" s="52">
        <f>$H$36</f>
        <v>17</v>
      </c>
      <c r="E67" s="34"/>
      <c r="F67" s="504" t="s">
        <v>866</v>
      </c>
      <c r="G67" s="505"/>
      <c r="H67" s="505"/>
      <c r="I67" s="505"/>
      <c r="J67" s="505"/>
      <c r="K67" s="505"/>
      <c r="L67" s="506"/>
      <c r="M67" s="34"/>
      <c r="N67" s="501" t="s">
        <v>874</v>
      </c>
      <c r="O67" s="501" t="s">
        <v>319</v>
      </c>
      <c r="P67" s="501" t="s">
        <v>319</v>
      </c>
      <c r="R67" s="46"/>
      <c r="S67" s="66"/>
      <c r="T67" s="34"/>
      <c r="U67" s="168"/>
      <c r="V67" s="46"/>
      <c r="W67" s="66"/>
      <c r="X67" s="34"/>
      <c r="Y67" s="168"/>
      <c r="Z67" s="46"/>
      <c r="AA67" s="66"/>
      <c r="AB67" s="34"/>
      <c r="AC67" s="46"/>
      <c r="AD67" s="46"/>
    </row>
    <row r="68" spans="2:30" ht="12.95" customHeight="1">
      <c r="B68" s="82" t="s">
        <v>153</v>
      </c>
      <c r="C68" s="83"/>
      <c r="D68" s="52">
        <f>$P$47</f>
        <v>10</v>
      </c>
      <c r="E68" s="34"/>
      <c r="F68" s="504" t="s">
        <v>867</v>
      </c>
      <c r="G68" s="505"/>
      <c r="H68" s="505"/>
      <c r="I68" s="505"/>
      <c r="J68" s="505"/>
      <c r="K68" s="505"/>
      <c r="L68" s="506"/>
      <c r="M68" s="34"/>
      <c r="N68" s="501" t="s">
        <v>875</v>
      </c>
      <c r="O68" s="501" t="s">
        <v>332</v>
      </c>
      <c r="P68" s="501" t="s">
        <v>332</v>
      </c>
      <c r="R68" s="46"/>
      <c r="S68" s="66"/>
      <c r="T68" s="66"/>
      <c r="U68" s="168"/>
      <c r="V68" s="46"/>
      <c r="W68" s="66"/>
      <c r="X68" s="34"/>
      <c r="Y68" s="46"/>
      <c r="Z68" s="46"/>
      <c r="AA68" s="66"/>
      <c r="AB68" s="34"/>
      <c r="AC68" s="74"/>
      <c r="AD68" s="46"/>
    </row>
    <row r="69" spans="2:30" ht="12.95" customHeight="1">
      <c r="B69" s="82" t="s">
        <v>154</v>
      </c>
      <c r="C69" s="83"/>
      <c r="D69" s="52">
        <f>$L$47</f>
        <v>10</v>
      </c>
      <c r="E69" s="34"/>
      <c r="F69" s="504" t="s">
        <v>873</v>
      </c>
      <c r="G69" s="505"/>
      <c r="H69" s="505"/>
      <c r="I69" s="505"/>
      <c r="J69" s="505"/>
      <c r="K69" s="505"/>
      <c r="L69" s="506"/>
      <c r="M69" s="34"/>
      <c r="N69" s="501" t="s">
        <v>876</v>
      </c>
      <c r="O69" s="501" t="s">
        <v>345</v>
      </c>
      <c r="P69" s="501" t="s">
        <v>345</v>
      </c>
      <c r="R69" s="43"/>
      <c r="S69" s="171"/>
      <c r="T69" s="34"/>
      <c r="U69" s="167"/>
      <c r="X69" s="34"/>
      <c r="Y69" s="34"/>
      <c r="AB69" s="34"/>
      <c r="AC69" s="34"/>
    </row>
    <row r="70" spans="2:30" ht="12.95" customHeight="1">
      <c r="B70" s="82" t="s">
        <v>57</v>
      </c>
      <c r="C70" s="83"/>
      <c r="D70" s="52">
        <f>$D$47</f>
        <v>9</v>
      </c>
      <c r="E70" s="34"/>
      <c r="F70" s="504" t="s">
        <v>868</v>
      </c>
      <c r="G70" s="505"/>
      <c r="H70" s="505"/>
      <c r="I70" s="505"/>
      <c r="J70" s="505"/>
      <c r="K70" s="505"/>
      <c r="L70" s="506"/>
      <c r="M70" s="34"/>
      <c r="N70" s="501" t="s">
        <v>877</v>
      </c>
      <c r="O70" s="501" t="s">
        <v>246</v>
      </c>
      <c r="P70" s="501" t="s">
        <v>246</v>
      </c>
      <c r="R70" s="46"/>
      <c r="S70" s="66"/>
      <c r="T70" s="34"/>
      <c r="U70" s="168"/>
      <c r="V70" s="46"/>
      <c r="W70" s="66"/>
      <c r="X70" s="34"/>
      <c r="Y70" s="74"/>
      <c r="Z70" s="46"/>
      <c r="AA70" s="66"/>
      <c r="AB70" s="34"/>
      <c r="AC70" s="46"/>
      <c r="AD70" s="46"/>
    </row>
    <row r="71" spans="2:30" ht="12.95" customHeight="1">
      <c r="B71" s="82" t="s">
        <v>109</v>
      </c>
      <c r="C71" s="83"/>
      <c r="D71" s="52">
        <f>$D$14</f>
        <v>9</v>
      </c>
      <c r="E71" s="34"/>
      <c r="F71" s="504" t="s">
        <v>869</v>
      </c>
      <c r="G71" s="505"/>
      <c r="H71" s="505"/>
      <c r="I71" s="505"/>
      <c r="J71" s="505"/>
      <c r="K71" s="505"/>
      <c r="L71" s="506"/>
      <c r="M71" s="34"/>
      <c r="N71" s="501" t="s">
        <v>878</v>
      </c>
      <c r="O71" s="501" t="s">
        <v>250</v>
      </c>
      <c r="P71" s="501" t="s">
        <v>250</v>
      </c>
      <c r="R71" s="46"/>
      <c r="S71" s="66"/>
      <c r="T71" s="46"/>
      <c r="U71" s="74"/>
      <c r="V71" s="46"/>
      <c r="W71" s="66"/>
      <c r="X71" s="34"/>
      <c r="Y71" s="46"/>
      <c r="Z71" s="46"/>
      <c r="AA71" s="66"/>
      <c r="AB71" s="34"/>
      <c r="AC71" s="74"/>
      <c r="AD71" s="46"/>
    </row>
    <row r="72" spans="2:30" ht="12.95" customHeight="1">
      <c r="B72" s="82" t="s">
        <v>25</v>
      </c>
      <c r="C72" s="83"/>
      <c r="D72" s="52">
        <f>$L$25</f>
        <v>3</v>
      </c>
      <c r="E72" s="34"/>
      <c r="F72" s="504" t="s">
        <v>870</v>
      </c>
      <c r="G72" s="505"/>
      <c r="H72" s="505"/>
      <c r="I72" s="505"/>
      <c r="J72" s="505"/>
      <c r="K72" s="505"/>
      <c r="L72" s="506"/>
      <c r="M72" s="34"/>
      <c r="N72" s="501" t="s">
        <v>881</v>
      </c>
      <c r="O72" s="501" t="s">
        <v>255</v>
      </c>
      <c r="P72" s="501" t="s">
        <v>255</v>
      </c>
    </row>
    <row r="73" spans="2:30" ht="12.95" customHeight="1">
      <c r="B73" s="34"/>
      <c r="C73" s="34"/>
      <c r="D73" s="34"/>
      <c r="E73" s="34"/>
      <c r="M73" s="34"/>
      <c r="N73" s="501" t="s">
        <v>879</v>
      </c>
      <c r="O73" s="501" t="s">
        <v>260</v>
      </c>
      <c r="P73" s="501" t="s">
        <v>260</v>
      </c>
    </row>
    <row r="74" spans="2:30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2</v>
      </c>
      <c r="J74" s="158">
        <f>'wk5'!J74+I74</f>
        <v>26</v>
      </c>
      <c r="K74" s="536" t="s">
        <v>884</v>
      </c>
      <c r="L74" s="536"/>
      <c r="M74" s="34"/>
      <c r="N74" s="501" t="s">
        <v>880</v>
      </c>
      <c r="O74" s="501" t="s">
        <v>312</v>
      </c>
      <c r="P74" s="501" t="s">
        <v>312</v>
      </c>
    </row>
    <row r="75" spans="2:30" ht="12.95" customHeight="1">
      <c r="B75" s="502" t="s">
        <v>803</v>
      </c>
      <c r="C75" s="503"/>
      <c r="D75" s="52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'wk5'!J75+I75</f>
        <v>21</v>
      </c>
      <c r="K75" s="536" t="s">
        <v>883</v>
      </c>
      <c r="L75" s="536"/>
      <c r="M75" s="34"/>
      <c r="N75" s="498" t="str">
        <f>'wk7'!$B$3</f>
        <v>OFF: BUF, LAR, MIN &amp; PHI</v>
      </c>
      <c r="O75" s="499"/>
      <c r="P75" s="500"/>
    </row>
    <row r="76" spans="2:30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0">
    <mergeCell ref="R45:S45"/>
    <mergeCell ref="F1:L2"/>
    <mergeCell ref="B3:O3"/>
    <mergeCell ref="F16:G16"/>
    <mergeCell ref="J16:K16"/>
    <mergeCell ref="N16:O16"/>
    <mergeCell ref="B1:C1"/>
    <mergeCell ref="B5:C5"/>
    <mergeCell ref="F5:G5"/>
    <mergeCell ref="J5:K5"/>
    <mergeCell ref="B16:C16"/>
    <mergeCell ref="B27:C27"/>
    <mergeCell ref="F27:G27"/>
    <mergeCell ref="N68:P68"/>
    <mergeCell ref="J27:K27"/>
    <mergeCell ref="N27:O27"/>
    <mergeCell ref="F59:L59"/>
    <mergeCell ref="F64:L64"/>
    <mergeCell ref="F60:L60"/>
    <mergeCell ref="F57:L57"/>
    <mergeCell ref="F63:L63"/>
    <mergeCell ref="F58:L58"/>
    <mergeCell ref="F38:G38"/>
    <mergeCell ref="N64:O64"/>
    <mergeCell ref="F61:L61"/>
    <mergeCell ref="F62:L62"/>
    <mergeCell ref="F69:L69"/>
    <mergeCell ref="F70:L70"/>
    <mergeCell ref="F71:L71"/>
    <mergeCell ref="F72:L72"/>
    <mergeCell ref="F65:L65"/>
    <mergeCell ref="F66:L66"/>
    <mergeCell ref="F67:L67"/>
    <mergeCell ref="F68:L68"/>
    <mergeCell ref="B56:C56"/>
    <mergeCell ref="J38:K38"/>
    <mergeCell ref="B49:N49"/>
    <mergeCell ref="N38:O38"/>
    <mergeCell ref="B38:C38"/>
    <mergeCell ref="R65:T65"/>
    <mergeCell ref="R66:T66"/>
    <mergeCell ref="B75:C75"/>
    <mergeCell ref="G74:H74"/>
    <mergeCell ref="K74:L74"/>
    <mergeCell ref="G75:H75"/>
    <mergeCell ref="K75:L75"/>
    <mergeCell ref="N75:P75"/>
    <mergeCell ref="N71:P71"/>
    <mergeCell ref="N72:P72"/>
    <mergeCell ref="N73:P73"/>
    <mergeCell ref="N74:P74"/>
    <mergeCell ref="N67:P67"/>
    <mergeCell ref="B74:D74"/>
    <mergeCell ref="N70:P70"/>
    <mergeCell ref="N69:P69"/>
    <mergeCell ref="R57:T57"/>
    <mergeCell ref="R50:T50"/>
    <mergeCell ref="R51:T51"/>
    <mergeCell ref="R63:T63"/>
    <mergeCell ref="R64:T6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76"/>
  <sheetViews>
    <sheetView view="pageBreakPreview" topLeftCell="A37" zoomScale="180" zoomScaleNormal="100" zoomScaleSheetLayoutView="180" workbookViewId="0">
      <selection activeCell="Q76" sqref="Q76"/>
    </sheetView>
  </sheetViews>
  <sheetFormatPr defaultColWidth="9.140625"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14.140625" customWidth="1"/>
  </cols>
  <sheetData>
    <row r="1" spans="2:18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8" ht="12.95" customHeight="1">
      <c r="B2" s="530" t="s">
        <v>77</v>
      </c>
      <c r="C2" s="530"/>
      <c r="D2" s="530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8" ht="12.95" customHeight="1">
      <c r="B3" s="530" t="s">
        <v>805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34"/>
    </row>
    <row r="4" spans="2:18" ht="12.95" customHeight="1">
      <c r="B4" s="34"/>
      <c r="C4" s="34"/>
      <c r="D4" s="34"/>
      <c r="E4" s="34"/>
      <c r="F4" s="34"/>
      <c r="G4" s="34"/>
      <c r="H4" s="34"/>
      <c r="I4" s="34"/>
      <c r="J4" s="34"/>
      <c r="K4" s="78"/>
      <c r="L4" s="34"/>
      <c r="M4" s="34"/>
      <c r="N4" s="34"/>
      <c r="O4" s="34"/>
      <c r="P4" s="34"/>
      <c r="R4" s="5"/>
    </row>
    <row r="5" spans="2:18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9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49" t="s">
        <v>591</v>
      </c>
      <c r="R5" s="5"/>
    </row>
    <row r="6" spans="2:18" ht="12.95" customHeight="1">
      <c r="B6" s="50" t="s">
        <v>104</v>
      </c>
      <c r="C6" s="51" t="s">
        <v>531</v>
      </c>
      <c r="D6" s="52">
        <v>3</v>
      </c>
      <c r="E6" s="34"/>
      <c r="F6" s="50" t="s">
        <v>104</v>
      </c>
      <c r="G6" s="51" t="s">
        <v>417</v>
      </c>
      <c r="H6" s="52">
        <v>3</v>
      </c>
      <c r="I6" s="34"/>
      <c r="J6" s="50" t="s">
        <v>104</v>
      </c>
      <c r="K6" s="51" t="s">
        <v>448</v>
      </c>
      <c r="L6" s="52">
        <v>0</v>
      </c>
      <c r="M6" s="34"/>
      <c r="N6" s="50" t="s">
        <v>104</v>
      </c>
      <c r="O6" s="51" t="s">
        <v>615</v>
      </c>
      <c r="P6" s="52">
        <v>0</v>
      </c>
      <c r="R6" s="5"/>
    </row>
    <row r="7" spans="2:18" ht="12.95" customHeight="1">
      <c r="B7" s="50" t="s">
        <v>105</v>
      </c>
      <c r="C7" s="51" t="s">
        <v>905</v>
      </c>
      <c r="D7" s="52">
        <v>0</v>
      </c>
      <c r="E7" s="34"/>
      <c r="F7" s="50" t="s">
        <v>105</v>
      </c>
      <c r="G7" s="51" t="s">
        <v>422</v>
      </c>
      <c r="H7" s="52">
        <v>12</v>
      </c>
      <c r="I7" s="34"/>
      <c r="J7" s="50" t="s">
        <v>105</v>
      </c>
      <c r="K7" s="51" t="s">
        <v>450</v>
      </c>
      <c r="L7" s="52">
        <v>6</v>
      </c>
      <c r="M7" s="34"/>
      <c r="N7" s="50" t="s">
        <v>105</v>
      </c>
      <c r="O7" s="51" t="s">
        <v>380</v>
      </c>
      <c r="P7" s="52">
        <v>0</v>
      </c>
      <c r="R7" s="5"/>
    </row>
    <row r="8" spans="2:18" ht="12.95" customHeight="1">
      <c r="B8" s="50" t="s">
        <v>105</v>
      </c>
      <c r="C8" s="51" t="s">
        <v>536</v>
      </c>
      <c r="D8" s="52">
        <v>0</v>
      </c>
      <c r="E8" s="34"/>
      <c r="F8" s="50" t="s">
        <v>105</v>
      </c>
      <c r="G8" s="51" t="s">
        <v>421</v>
      </c>
      <c r="H8" s="52">
        <v>6</v>
      </c>
      <c r="I8" s="34"/>
      <c r="J8" s="50" t="s">
        <v>105</v>
      </c>
      <c r="K8" s="51" t="s">
        <v>451</v>
      </c>
      <c r="L8" s="52">
        <v>0</v>
      </c>
      <c r="M8" s="34"/>
      <c r="N8" s="50" t="s">
        <v>105</v>
      </c>
      <c r="O8" s="51" t="s">
        <v>891</v>
      </c>
      <c r="P8" s="52">
        <v>8</v>
      </c>
      <c r="R8" s="5"/>
    </row>
    <row r="9" spans="2:18" ht="12.95" customHeight="1">
      <c r="B9" s="50" t="s">
        <v>106</v>
      </c>
      <c r="C9" s="51" t="s">
        <v>538</v>
      </c>
      <c r="D9" s="52">
        <v>0</v>
      </c>
      <c r="E9" s="34"/>
      <c r="F9" s="50" t="s">
        <v>106</v>
      </c>
      <c r="G9" s="51" t="s">
        <v>425</v>
      </c>
      <c r="H9" s="52">
        <v>0</v>
      </c>
      <c r="I9" s="34"/>
      <c r="J9" s="50" t="s">
        <v>106</v>
      </c>
      <c r="K9" s="51" t="s">
        <v>586</v>
      </c>
      <c r="L9" s="52">
        <v>0</v>
      </c>
      <c r="M9" s="34"/>
      <c r="N9" s="50" t="s">
        <v>106</v>
      </c>
      <c r="O9" s="51" t="s">
        <v>894</v>
      </c>
      <c r="P9" s="52">
        <v>0</v>
      </c>
      <c r="R9" s="5"/>
    </row>
    <row r="10" spans="2:18" ht="12.95" customHeight="1">
      <c r="B10" s="50" t="s">
        <v>106</v>
      </c>
      <c r="C10" s="51" t="s">
        <v>539</v>
      </c>
      <c r="D10" s="52">
        <v>0</v>
      </c>
      <c r="E10" s="34"/>
      <c r="F10" s="50" t="s">
        <v>106</v>
      </c>
      <c r="G10" s="51" t="s">
        <v>424</v>
      </c>
      <c r="H10" s="52">
        <v>0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384</v>
      </c>
      <c r="P10" s="52">
        <v>0</v>
      </c>
    </row>
    <row r="11" spans="2:18" ht="12.95" customHeight="1">
      <c r="B11" s="50" t="s">
        <v>106</v>
      </c>
      <c r="C11" s="51" t="s">
        <v>540</v>
      </c>
      <c r="D11" s="52">
        <v>0</v>
      </c>
      <c r="E11" s="34"/>
      <c r="F11" s="50" t="s">
        <v>106</v>
      </c>
      <c r="G11" s="51" t="s">
        <v>594</v>
      </c>
      <c r="H11" s="52">
        <v>0</v>
      </c>
      <c r="I11" s="34"/>
      <c r="J11" s="50" t="s">
        <v>106</v>
      </c>
      <c r="K11" s="51" t="s">
        <v>454</v>
      </c>
      <c r="L11" s="52">
        <v>3</v>
      </c>
      <c r="M11" s="34"/>
      <c r="N11" s="50" t="s">
        <v>106</v>
      </c>
      <c r="O11" s="51" t="s">
        <v>385</v>
      </c>
      <c r="P11" s="52">
        <v>6</v>
      </c>
    </row>
    <row r="12" spans="2:18" ht="12.95" customHeight="1">
      <c r="B12" s="50" t="s">
        <v>107</v>
      </c>
      <c r="C12" s="34" t="s">
        <v>542</v>
      </c>
      <c r="D12" s="52">
        <v>11</v>
      </c>
      <c r="E12" s="34"/>
      <c r="F12" s="50" t="s">
        <v>107</v>
      </c>
      <c r="G12" s="51" t="s">
        <v>428</v>
      </c>
      <c r="H12" s="52">
        <v>14</v>
      </c>
      <c r="I12" s="34"/>
      <c r="J12" s="50" t="s">
        <v>107</v>
      </c>
      <c r="K12" s="51" t="s">
        <v>456</v>
      </c>
      <c r="L12" s="52">
        <v>3</v>
      </c>
      <c r="M12" s="34"/>
      <c r="N12" s="50" t="s">
        <v>107</v>
      </c>
      <c r="O12" s="51" t="s">
        <v>388</v>
      </c>
      <c r="P12" s="52">
        <v>10</v>
      </c>
    </row>
    <row r="13" spans="2:18" ht="12.95" customHeight="1">
      <c r="B13" s="50" t="s">
        <v>108</v>
      </c>
      <c r="C13" s="51" t="s">
        <v>544</v>
      </c>
      <c r="D13" s="52">
        <v>0</v>
      </c>
      <c r="E13" s="34"/>
      <c r="F13" s="50" t="s">
        <v>108</v>
      </c>
      <c r="G13" s="51" t="s">
        <v>430</v>
      </c>
      <c r="H13" s="52">
        <v>0</v>
      </c>
      <c r="I13" s="34"/>
      <c r="J13" s="50" t="s">
        <v>108</v>
      </c>
      <c r="K13" s="51" t="s">
        <v>457</v>
      </c>
      <c r="L13" s="52">
        <v>12</v>
      </c>
      <c r="M13" s="34"/>
      <c r="N13" s="50" t="s">
        <v>108</v>
      </c>
      <c r="O13" s="51" t="s">
        <v>389</v>
      </c>
      <c r="P13" s="52">
        <v>18</v>
      </c>
    </row>
    <row r="14" spans="2:18" ht="12.95" customHeight="1">
      <c r="B14" s="50"/>
      <c r="C14" s="53" t="s">
        <v>28</v>
      </c>
      <c r="D14" s="54">
        <f>SUM(D6:D13)</f>
        <v>14</v>
      </c>
      <c r="E14" s="34"/>
      <c r="F14" s="50"/>
      <c r="G14" s="55" t="s">
        <v>28</v>
      </c>
      <c r="H14" s="54">
        <f>SUM(H6:H13)</f>
        <v>35</v>
      </c>
      <c r="I14" s="34"/>
      <c r="J14" s="50"/>
      <c r="K14" s="53" t="s">
        <v>28</v>
      </c>
      <c r="L14" s="54">
        <f>SUM(L6:L13)</f>
        <v>24</v>
      </c>
      <c r="M14" s="34"/>
      <c r="N14" s="50"/>
      <c r="O14" s="53" t="s">
        <v>28</v>
      </c>
      <c r="P14" s="54">
        <f>SUM(P6:P13)</f>
        <v>42</v>
      </c>
    </row>
    <row r="15" spans="2:18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O15" s="34"/>
      <c r="P15" s="56"/>
    </row>
    <row r="16" spans="2:18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49" t="s">
        <v>591</v>
      </c>
      <c r="M16" s="34"/>
      <c r="N16" s="519" t="str">
        <f>'Team Totals'!$A$5</f>
        <v>Grenadiers</v>
      </c>
      <c r="O16" s="520"/>
      <c r="P16" s="49" t="s">
        <v>591</v>
      </c>
    </row>
    <row r="17" spans="2:16" ht="12.95" customHeight="1">
      <c r="B17" s="50" t="s">
        <v>104</v>
      </c>
      <c r="C17" s="51" t="s">
        <v>545</v>
      </c>
      <c r="D17" s="52">
        <v>9</v>
      </c>
      <c r="E17" s="34"/>
      <c r="F17" s="50" t="s">
        <v>104</v>
      </c>
      <c r="G17" s="51" t="s">
        <v>474</v>
      </c>
      <c r="H17" s="52">
        <v>0</v>
      </c>
      <c r="I17" s="34"/>
      <c r="J17" s="50" t="s">
        <v>104</v>
      </c>
      <c r="K17" s="51" t="s">
        <v>459</v>
      </c>
      <c r="L17" s="52">
        <v>0</v>
      </c>
      <c r="M17" s="34"/>
      <c r="N17" s="50" t="s">
        <v>104</v>
      </c>
      <c r="O17" s="51" t="s">
        <v>851</v>
      </c>
      <c r="P17" s="52">
        <v>6</v>
      </c>
    </row>
    <row r="18" spans="2:16" ht="12.95" customHeight="1">
      <c r="B18" s="50" t="s">
        <v>105</v>
      </c>
      <c r="C18" s="51" t="s">
        <v>550</v>
      </c>
      <c r="D18" s="52">
        <v>0</v>
      </c>
      <c r="E18" s="34"/>
      <c r="F18" s="50" t="s">
        <v>105</v>
      </c>
      <c r="G18" s="51" t="s">
        <v>479</v>
      </c>
      <c r="H18" s="52">
        <v>3</v>
      </c>
      <c r="I18" s="34"/>
      <c r="J18" s="50" t="s">
        <v>105</v>
      </c>
      <c r="K18" s="51" t="s">
        <v>462</v>
      </c>
      <c r="L18" s="52">
        <v>0</v>
      </c>
      <c r="M18" s="34"/>
      <c r="N18" s="50" t="s">
        <v>105</v>
      </c>
      <c r="O18" s="51" t="s">
        <v>369</v>
      </c>
      <c r="P18" s="52">
        <v>6</v>
      </c>
    </row>
    <row r="19" spans="2:16" ht="12.95" customHeight="1">
      <c r="B19" s="50" t="s">
        <v>105</v>
      </c>
      <c r="C19" s="51" t="s">
        <v>548</v>
      </c>
      <c r="D19" s="52">
        <v>0</v>
      </c>
      <c r="E19" s="34"/>
      <c r="F19" s="50" t="s">
        <v>105</v>
      </c>
      <c r="G19" s="51" t="s">
        <v>476</v>
      </c>
      <c r="H19" s="52">
        <v>0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818</v>
      </c>
      <c r="P19" s="52">
        <v>3</v>
      </c>
    </row>
    <row r="20" spans="2:16" ht="12.95" customHeight="1">
      <c r="B20" s="50" t="s">
        <v>106</v>
      </c>
      <c r="C20" s="51" t="s">
        <v>552</v>
      </c>
      <c r="D20" s="52">
        <v>6</v>
      </c>
      <c r="E20" s="34"/>
      <c r="F20" s="50" t="s">
        <v>106</v>
      </c>
      <c r="G20" s="51" t="s">
        <v>482</v>
      </c>
      <c r="H20" s="52">
        <v>1</v>
      </c>
      <c r="I20" s="34"/>
      <c r="J20" s="50" t="s">
        <v>106</v>
      </c>
      <c r="K20" s="51" t="s">
        <v>466</v>
      </c>
      <c r="L20" s="52">
        <v>0</v>
      </c>
      <c r="M20" s="34"/>
      <c r="N20" s="50" t="s">
        <v>106</v>
      </c>
      <c r="O20" s="51" t="s">
        <v>372</v>
      </c>
      <c r="P20" s="52">
        <v>0</v>
      </c>
    </row>
    <row r="21" spans="2:16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483</v>
      </c>
      <c r="H21" s="52">
        <v>0</v>
      </c>
      <c r="I21" s="34"/>
      <c r="J21" s="50" t="s">
        <v>106</v>
      </c>
      <c r="K21" s="51" t="s">
        <v>468</v>
      </c>
      <c r="L21" s="52">
        <v>0</v>
      </c>
      <c r="M21" s="34"/>
      <c r="N21" s="50" t="s">
        <v>106</v>
      </c>
      <c r="O21" s="51" t="s">
        <v>371</v>
      </c>
      <c r="P21" s="52">
        <v>0</v>
      </c>
    </row>
    <row r="22" spans="2:16" ht="12.95" customHeight="1">
      <c r="B22" s="50" t="s">
        <v>106</v>
      </c>
      <c r="C22" s="51" t="s">
        <v>555</v>
      </c>
      <c r="D22" s="52">
        <v>0</v>
      </c>
      <c r="E22" s="34"/>
      <c r="F22" s="50" t="s">
        <v>106</v>
      </c>
      <c r="G22" s="51" t="s">
        <v>480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374</v>
      </c>
      <c r="P22" s="52">
        <v>15</v>
      </c>
    </row>
    <row r="23" spans="2:16" ht="12.95" customHeight="1">
      <c r="B23" s="50" t="s">
        <v>107</v>
      </c>
      <c r="C23" s="51" t="s">
        <v>558</v>
      </c>
      <c r="D23" s="52">
        <v>11</v>
      </c>
      <c r="E23" s="34"/>
      <c r="F23" s="50" t="s">
        <v>107</v>
      </c>
      <c r="G23" s="51" t="s">
        <v>485</v>
      </c>
      <c r="H23" s="52">
        <v>5</v>
      </c>
      <c r="I23" s="34"/>
      <c r="J23" s="50" t="s">
        <v>107</v>
      </c>
      <c r="K23" s="51" t="s">
        <v>471</v>
      </c>
      <c r="L23" s="52">
        <v>0</v>
      </c>
      <c r="M23" s="34"/>
      <c r="N23" s="50" t="s">
        <v>107</v>
      </c>
      <c r="O23" s="51" t="s">
        <v>377</v>
      </c>
      <c r="P23" s="52">
        <v>16</v>
      </c>
    </row>
    <row r="24" spans="2:16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488</v>
      </c>
      <c r="H24" s="52">
        <v>0</v>
      </c>
      <c r="I24" s="34"/>
      <c r="J24" s="50" t="s">
        <v>108</v>
      </c>
      <c r="K24" s="51" t="s">
        <v>895</v>
      </c>
      <c r="L24" s="52">
        <v>12</v>
      </c>
      <c r="M24" s="34"/>
      <c r="N24" s="50" t="s">
        <v>108</v>
      </c>
      <c r="O24" s="51" t="s">
        <v>378</v>
      </c>
      <c r="P24" s="52">
        <v>0</v>
      </c>
    </row>
    <row r="25" spans="2:16" ht="12.95" customHeight="1">
      <c r="B25" s="50"/>
      <c r="C25" s="53" t="s">
        <v>28</v>
      </c>
      <c r="D25" s="54">
        <f>SUM(D17:D24)</f>
        <v>26</v>
      </c>
      <c r="E25" s="34"/>
      <c r="F25" s="50"/>
      <c r="G25" s="55" t="s">
        <v>28</v>
      </c>
      <c r="H25" s="54">
        <f>SUM(H17:H24)</f>
        <v>9</v>
      </c>
      <c r="I25" s="34"/>
      <c r="J25" s="50"/>
      <c r="K25" s="53" t="s">
        <v>28</v>
      </c>
      <c r="L25" s="54">
        <f>SUM(L17:L24)</f>
        <v>12</v>
      </c>
      <c r="M25" s="34"/>
      <c r="N25" s="50"/>
      <c r="O25" s="53" t="s">
        <v>28</v>
      </c>
      <c r="P25" s="54">
        <f>SUM(P17:P24)</f>
        <v>46</v>
      </c>
    </row>
    <row r="26" spans="2:16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</row>
    <row r="27" spans="2:16" ht="12.95" customHeight="1">
      <c r="B27" s="519" t="s">
        <v>152</v>
      </c>
      <c r="C27" s="520"/>
      <c r="D27" s="244"/>
      <c r="E27" s="34"/>
      <c r="F27" s="519" t="s">
        <v>24</v>
      </c>
      <c r="G27" s="520"/>
      <c r="H27" s="276" t="s">
        <v>772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</row>
    <row r="28" spans="2:16" ht="12.95" customHeight="1">
      <c r="B28" s="50" t="s">
        <v>104</v>
      </c>
      <c r="C28" s="51" t="s">
        <v>560</v>
      </c>
      <c r="D28" s="52">
        <v>18</v>
      </c>
      <c r="E28" s="34"/>
      <c r="F28" s="50" t="s">
        <v>104</v>
      </c>
      <c r="G28" s="51" t="s">
        <v>391</v>
      </c>
      <c r="H28" s="52">
        <v>0</v>
      </c>
      <c r="I28" s="34"/>
      <c r="J28" s="50" t="s">
        <v>104</v>
      </c>
      <c r="K28" s="51" t="s">
        <v>518</v>
      </c>
      <c r="L28" s="52">
        <v>3</v>
      </c>
      <c r="M28" s="34"/>
      <c r="N28" s="50" t="s">
        <v>104</v>
      </c>
      <c r="O28" s="51" t="s">
        <v>402</v>
      </c>
      <c r="P28" s="52">
        <v>4</v>
      </c>
    </row>
    <row r="29" spans="2:16" ht="12.95" customHeight="1">
      <c r="B29" s="50" t="s">
        <v>105</v>
      </c>
      <c r="C29" s="51" t="s">
        <v>563</v>
      </c>
      <c r="D29" s="52">
        <v>12</v>
      </c>
      <c r="E29" s="34"/>
      <c r="F29" s="50" t="s">
        <v>105</v>
      </c>
      <c r="G29" s="51" t="s">
        <v>393</v>
      </c>
      <c r="H29" s="52">
        <v>18</v>
      </c>
      <c r="I29" s="34"/>
      <c r="J29" s="50" t="s">
        <v>105</v>
      </c>
      <c r="K29" s="51" t="s">
        <v>610</v>
      </c>
      <c r="L29" s="52">
        <v>9</v>
      </c>
      <c r="M29" s="34"/>
      <c r="N29" s="50" t="s">
        <v>105</v>
      </c>
      <c r="O29" s="51" t="s">
        <v>405</v>
      </c>
      <c r="P29" s="52">
        <v>0</v>
      </c>
    </row>
    <row r="30" spans="2:16" ht="12.95" customHeight="1">
      <c r="B30" s="50" t="s">
        <v>105</v>
      </c>
      <c r="C30" s="51" t="s">
        <v>886</v>
      </c>
      <c r="D30" s="52">
        <v>0</v>
      </c>
      <c r="E30" s="34"/>
      <c r="F30" s="50" t="s">
        <v>105</v>
      </c>
      <c r="G30" s="51" t="s">
        <v>394</v>
      </c>
      <c r="H30" s="52">
        <v>0</v>
      </c>
      <c r="I30" s="34"/>
      <c r="J30" s="50" t="s">
        <v>105</v>
      </c>
      <c r="K30" s="51" t="s">
        <v>530</v>
      </c>
      <c r="L30" s="52">
        <v>8</v>
      </c>
      <c r="M30" s="34"/>
      <c r="N30" s="50" t="s">
        <v>105</v>
      </c>
      <c r="O30" s="51" t="s">
        <v>816</v>
      </c>
      <c r="P30" s="52">
        <v>6</v>
      </c>
    </row>
    <row r="31" spans="2:16" ht="12.95" customHeight="1">
      <c r="B31" s="50" t="s">
        <v>106</v>
      </c>
      <c r="C31" s="51" t="s">
        <v>566</v>
      </c>
      <c r="D31" s="52">
        <v>0</v>
      </c>
      <c r="E31" s="34"/>
      <c r="F31" s="50" t="s">
        <v>106</v>
      </c>
      <c r="G31" s="51" t="s">
        <v>396</v>
      </c>
      <c r="H31" s="52">
        <v>0</v>
      </c>
      <c r="I31" s="34"/>
      <c r="J31" s="50" t="s">
        <v>106</v>
      </c>
      <c r="K31" s="51" t="s">
        <v>526</v>
      </c>
      <c r="L31" s="52">
        <v>0</v>
      </c>
      <c r="M31" s="34"/>
      <c r="N31" s="50" t="s">
        <v>106</v>
      </c>
      <c r="O31" s="51" t="s">
        <v>409</v>
      </c>
      <c r="P31" s="52">
        <v>3</v>
      </c>
    </row>
    <row r="32" spans="2:16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395</v>
      </c>
      <c r="H32" s="52">
        <v>3</v>
      </c>
      <c r="I32" s="34"/>
      <c r="J32" s="50" t="s">
        <v>106</v>
      </c>
      <c r="K32" s="51" t="s">
        <v>892</v>
      </c>
      <c r="L32" s="52">
        <v>0</v>
      </c>
      <c r="M32" s="34"/>
      <c r="N32" s="50" t="s">
        <v>106</v>
      </c>
      <c r="O32" s="51" t="s">
        <v>413</v>
      </c>
      <c r="P32" s="52">
        <v>0</v>
      </c>
    </row>
    <row r="33" spans="2:16" ht="12.95" customHeight="1">
      <c r="B33" s="50" t="s">
        <v>106</v>
      </c>
      <c r="C33" s="51" t="s">
        <v>570</v>
      </c>
      <c r="D33" s="52">
        <v>0</v>
      </c>
      <c r="E33" s="34"/>
      <c r="F33" s="50" t="s">
        <v>106</v>
      </c>
      <c r="G33" s="51" t="s">
        <v>804</v>
      </c>
      <c r="H33" s="52">
        <v>0</v>
      </c>
      <c r="I33" s="34"/>
      <c r="J33" s="50" t="s">
        <v>106</v>
      </c>
      <c r="K33" s="51" t="s">
        <v>525</v>
      </c>
      <c r="L33" s="52">
        <v>0</v>
      </c>
      <c r="M33" s="34"/>
      <c r="N33" s="50" t="s">
        <v>106</v>
      </c>
      <c r="O33" s="51" t="s">
        <v>411</v>
      </c>
      <c r="P33" s="52">
        <v>0</v>
      </c>
    </row>
    <row r="34" spans="2:16" ht="12.95" customHeight="1">
      <c r="B34" s="50" t="s">
        <v>107</v>
      </c>
      <c r="C34" s="51" t="s">
        <v>571</v>
      </c>
      <c r="D34" s="52">
        <v>4</v>
      </c>
      <c r="E34" s="34"/>
      <c r="F34" s="50" t="s">
        <v>107</v>
      </c>
      <c r="G34" s="51" t="s">
        <v>400</v>
      </c>
      <c r="H34" s="52">
        <v>6</v>
      </c>
      <c r="I34" s="34"/>
      <c r="J34" s="50" t="s">
        <v>107</v>
      </c>
      <c r="K34" s="51" t="s">
        <v>527</v>
      </c>
      <c r="L34" s="52">
        <v>3</v>
      </c>
      <c r="M34" s="34"/>
      <c r="N34" s="50" t="s">
        <v>107</v>
      </c>
      <c r="O34" s="51" t="s">
        <v>737</v>
      </c>
      <c r="P34" s="52">
        <v>9</v>
      </c>
    </row>
    <row r="35" spans="2:16" ht="12.95" customHeight="1">
      <c r="B35" s="50" t="s">
        <v>108</v>
      </c>
      <c r="C35" s="51" t="s">
        <v>849</v>
      </c>
      <c r="D35" s="52">
        <v>0</v>
      </c>
      <c r="E35" s="34"/>
      <c r="F35" s="50" t="s">
        <v>108</v>
      </c>
      <c r="G35" s="51" t="s">
        <v>401</v>
      </c>
      <c r="H35" s="52">
        <v>2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415</v>
      </c>
      <c r="P35" s="52">
        <v>0</v>
      </c>
    </row>
    <row r="36" spans="2:16" ht="12.95" customHeight="1">
      <c r="B36" s="50"/>
      <c r="C36" s="53" t="s">
        <v>28</v>
      </c>
      <c r="D36" s="54">
        <f>SUM(D28:D35)</f>
        <v>34</v>
      </c>
      <c r="E36" s="34"/>
      <c r="F36" s="50"/>
      <c r="G36" s="53" t="s">
        <v>28</v>
      </c>
      <c r="H36" s="54">
        <f>SUM(H28:H35)</f>
        <v>29</v>
      </c>
      <c r="I36" s="34"/>
      <c r="J36" s="50"/>
      <c r="K36" s="53" t="s">
        <v>28</v>
      </c>
      <c r="L36" s="54">
        <f>SUM(L28:L35)</f>
        <v>23</v>
      </c>
      <c r="M36" s="34"/>
      <c r="N36" s="51"/>
      <c r="O36" s="55" t="s">
        <v>28</v>
      </c>
      <c r="P36" s="54">
        <f>SUM(P28:P35)</f>
        <v>22</v>
      </c>
    </row>
    <row r="37" spans="2:16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6" ht="12.95" customHeight="1">
      <c r="B38" s="519" t="s">
        <v>57</v>
      </c>
      <c r="C38" s="520"/>
      <c r="D38" s="49" t="s">
        <v>591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</row>
    <row r="39" spans="2:16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490</v>
      </c>
      <c r="H39" s="52">
        <v>3</v>
      </c>
      <c r="I39" s="34"/>
      <c r="J39" s="50" t="s">
        <v>104</v>
      </c>
      <c r="K39" s="51" t="s">
        <v>432</v>
      </c>
      <c r="L39" s="52">
        <v>6</v>
      </c>
      <c r="M39" s="34"/>
      <c r="N39" s="50" t="s">
        <v>104</v>
      </c>
      <c r="O39" s="51" t="s">
        <v>504</v>
      </c>
      <c r="P39" s="52">
        <v>9</v>
      </c>
    </row>
    <row r="40" spans="2:16" ht="12.95" customHeight="1">
      <c r="B40" s="50" t="s">
        <v>105</v>
      </c>
      <c r="C40" s="51" t="s">
        <v>577</v>
      </c>
      <c r="D40" s="52">
        <v>6</v>
      </c>
      <c r="E40" s="34"/>
      <c r="F40" s="50" t="s">
        <v>105</v>
      </c>
      <c r="G40" s="51" t="s">
        <v>492</v>
      </c>
      <c r="H40" s="52">
        <v>6</v>
      </c>
      <c r="I40" s="34"/>
      <c r="J40" s="50" t="s">
        <v>105</v>
      </c>
      <c r="K40" s="51" t="s">
        <v>436</v>
      </c>
      <c r="L40" s="52">
        <v>6</v>
      </c>
      <c r="M40" s="34"/>
      <c r="N40" s="50" t="s">
        <v>105</v>
      </c>
      <c r="O40" s="51" t="s">
        <v>505</v>
      </c>
      <c r="P40" s="52">
        <v>0</v>
      </c>
    </row>
    <row r="41" spans="2:16" ht="12.95" customHeight="1">
      <c r="B41" s="50" t="s">
        <v>105</v>
      </c>
      <c r="C41" s="51" t="s">
        <v>579</v>
      </c>
      <c r="D41" s="52">
        <v>0</v>
      </c>
      <c r="E41" s="34"/>
      <c r="F41" s="50" t="s">
        <v>105</v>
      </c>
      <c r="G41" s="51" t="s">
        <v>494</v>
      </c>
      <c r="H41" s="52">
        <v>18</v>
      </c>
      <c r="I41" s="34"/>
      <c r="J41" s="50" t="s">
        <v>105</v>
      </c>
      <c r="K41" s="51" t="s">
        <v>435</v>
      </c>
      <c r="L41" s="52">
        <v>0</v>
      </c>
      <c r="M41" s="34"/>
      <c r="N41" s="50" t="s">
        <v>105</v>
      </c>
      <c r="O41" s="51" t="s">
        <v>508</v>
      </c>
      <c r="P41" s="52">
        <v>0</v>
      </c>
    </row>
    <row r="42" spans="2:16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497</v>
      </c>
      <c r="H42" s="52">
        <v>0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</row>
    <row r="43" spans="2:16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3</v>
      </c>
      <c r="I43" s="34"/>
      <c r="J43" s="50" t="s">
        <v>106</v>
      </c>
      <c r="K43" s="51" t="s">
        <v>441</v>
      </c>
      <c r="L43" s="52">
        <v>0</v>
      </c>
      <c r="M43" s="34"/>
      <c r="N43" s="50" t="s">
        <v>106</v>
      </c>
      <c r="O43" s="51" t="s">
        <v>893</v>
      </c>
      <c r="P43" s="52">
        <v>0</v>
      </c>
    </row>
    <row r="44" spans="2:16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0</v>
      </c>
      <c r="I44" s="34"/>
      <c r="J44" s="50" t="s">
        <v>106</v>
      </c>
      <c r="K44" s="51" t="s">
        <v>442</v>
      </c>
      <c r="L44" s="52">
        <v>0</v>
      </c>
      <c r="M44" s="34"/>
      <c r="N44" s="50" t="s">
        <v>106</v>
      </c>
      <c r="O44" s="51" t="s">
        <v>512</v>
      </c>
      <c r="P44" s="52">
        <v>0</v>
      </c>
    </row>
    <row r="45" spans="2:16" ht="12.95" customHeight="1">
      <c r="B45" s="50" t="s">
        <v>107</v>
      </c>
      <c r="C45" s="51" t="s">
        <v>584</v>
      </c>
      <c r="D45" s="52">
        <v>0</v>
      </c>
      <c r="E45" s="34"/>
      <c r="F45" s="50" t="s">
        <v>107</v>
      </c>
      <c r="G45" s="51" t="s">
        <v>500</v>
      </c>
      <c r="H45" s="52">
        <v>6</v>
      </c>
      <c r="I45" s="34"/>
      <c r="J45" s="50" t="s">
        <v>107</v>
      </c>
      <c r="K45" s="51" t="s">
        <v>444</v>
      </c>
      <c r="L45" s="52">
        <v>5</v>
      </c>
      <c r="M45" s="34"/>
      <c r="N45" s="50" t="s">
        <v>107</v>
      </c>
      <c r="O45" s="51" t="s">
        <v>515</v>
      </c>
      <c r="P45" s="52">
        <v>13</v>
      </c>
    </row>
    <row r="46" spans="2:16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896</v>
      </c>
      <c r="H46" s="52">
        <v>2</v>
      </c>
      <c r="I46" s="34"/>
      <c r="J46" s="50" t="s">
        <v>108</v>
      </c>
      <c r="K46" s="51" t="s">
        <v>890</v>
      </c>
      <c r="L46" s="52">
        <v>0</v>
      </c>
      <c r="M46" s="34"/>
      <c r="N46" s="50" t="s">
        <v>108</v>
      </c>
      <c r="O46" s="51" t="s">
        <v>516</v>
      </c>
      <c r="P46" s="52">
        <v>0</v>
      </c>
    </row>
    <row r="47" spans="2:16" ht="12.95" customHeight="1">
      <c r="B47" s="50"/>
      <c r="C47" s="53" t="s">
        <v>28</v>
      </c>
      <c r="D47" s="54">
        <f>SUM(D39:D46)</f>
        <v>12</v>
      </c>
      <c r="E47" s="34"/>
      <c r="F47" s="50"/>
      <c r="G47" s="53" t="s">
        <v>28</v>
      </c>
      <c r="H47" s="54">
        <f>SUM(H39:H46)</f>
        <v>38</v>
      </c>
      <c r="I47" s="34"/>
      <c r="J47" s="50"/>
      <c r="K47" s="53" t="s">
        <v>28</v>
      </c>
      <c r="L47" s="54">
        <f>SUM(L39:L46)</f>
        <v>17</v>
      </c>
      <c r="M47" s="34"/>
      <c r="N47" s="50"/>
      <c r="O47" s="53" t="s">
        <v>28</v>
      </c>
      <c r="P47" s="54">
        <f>SUM(P39:P46)</f>
        <v>22</v>
      </c>
    </row>
    <row r="48" spans="2:16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2:21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77</v>
      </c>
      <c r="P49" s="60"/>
      <c r="R49" s="173"/>
      <c r="S49" s="176"/>
      <c r="T49" s="173"/>
    </row>
    <row r="50" spans="2:21" ht="12.95" customHeight="1">
      <c r="B50" s="337"/>
      <c r="C50" s="61" t="s">
        <v>155</v>
      </c>
      <c r="D50" s="62">
        <f>H25</f>
        <v>9</v>
      </c>
      <c r="E50" s="63"/>
      <c r="F50" s="64" t="s">
        <v>31</v>
      </c>
      <c r="G50" s="61" t="s">
        <v>888</v>
      </c>
      <c r="H50" s="62">
        <f>P14</f>
        <v>42</v>
      </c>
      <c r="I50" s="63"/>
      <c r="J50" s="62"/>
      <c r="K50" s="61" t="s">
        <v>192</v>
      </c>
      <c r="L50" s="62">
        <f>H47</f>
        <v>38</v>
      </c>
      <c r="M50" s="63"/>
      <c r="N50" s="62"/>
      <c r="O50" s="61" t="s">
        <v>887</v>
      </c>
      <c r="P50" s="65">
        <f>D25</f>
        <v>26</v>
      </c>
      <c r="R50" s="539"/>
      <c r="S50" s="539"/>
      <c r="T50" s="539"/>
      <c r="U50" s="173"/>
    </row>
    <row r="51" spans="2:21" ht="12.95" customHeight="1">
      <c r="B51" s="253" t="s">
        <v>31</v>
      </c>
      <c r="C51" s="46" t="s">
        <v>200</v>
      </c>
      <c r="D51" s="66">
        <f>L36</f>
        <v>23</v>
      </c>
      <c r="E51" s="66"/>
      <c r="F51" s="66"/>
      <c r="G51" s="46" t="s">
        <v>20</v>
      </c>
      <c r="H51" s="66">
        <f>L14</f>
        <v>24</v>
      </c>
      <c r="I51" s="34"/>
      <c r="J51" s="162" t="s">
        <v>82</v>
      </c>
      <c r="K51" s="46" t="s">
        <v>889</v>
      </c>
      <c r="L51" s="66">
        <f>H14</f>
        <v>35</v>
      </c>
      <c r="M51" s="34"/>
      <c r="N51" s="162" t="s">
        <v>82</v>
      </c>
      <c r="O51" s="46" t="s">
        <v>153</v>
      </c>
      <c r="P51" s="69">
        <f>P47</f>
        <v>22</v>
      </c>
      <c r="R51" s="539"/>
      <c r="S51" s="539"/>
      <c r="T51" s="539"/>
      <c r="U51" s="173"/>
    </row>
    <row r="52" spans="2:21" ht="12.95" customHeight="1">
      <c r="B52" s="315"/>
      <c r="C52" s="171"/>
      <c r="D52" s="171"/>
      <c r="E52" s="34"/>
      <c r="F52" s="56"/>
      <c r="G52" s="171"/>
      <c r="H52" s="171"/>
      <c r="I52" s="34"/>
      <c r="J52" s="56"/>
      <c r="K52" s="171"/>
      <c r="L52" s="171"/>
      <c r="M52" s="34"/>
      <c r="N52" s="56"/>
      <c r="O52" s="171"/>
      <c r="P52" s="175"/>
      <c r="R52" s="539"/>
      <c r="S52" s="539"/>
      <c r="T52" s="539"/>
      <c r="U52" s="173"/>
    </row>
    <row r="53" spans="2:21" ht="12.95" customHeight="1">
      <c r="B53" s="338"/>
      <c r="C53" s="46" t="s">
        <v>83</v>
      </c>
      <c r="D53" s="66">
        <f>P36</f>
        <v>22</v>
      </c>
      <c r="F53" s="66"/>
      <c r="G53" s="46" t="s">
        <v>152</v>
      </c>
      <c r="H53" s="66">
        <f>D36</f>
        <v>34</v>
      </c>
      <c r="I53" s="34"/>
      <c r="J53" s="66"/>
      <c r="K53" s="46" t="s">
        <v>25</v>
      </c>
      <c r="L53" s="66">
        <f>L25</f>
        <v>12</v>
      </c>
      <c r="M53" s="34"/>
      <c r="N53" s="74" t="s">
        <v>31</v>
      </c>
      <c r="O53" s="46" t="s">
        <v>590</v>
      </c>
      <c r="P53" s="69">
        <f>L47</f>
        <v>17</v>
      </c>
      <c r="R53" s="539"/>
      <c r="S53" s="539"/>
      <c r="T53" s="539"/>
      <c r="U53" s="173"/>
    </row>
    <row r="54" spans="2:21" ht="12.95" customHeight="1">
      <c r="B54" s="255" t="s">
        <v>31</v>
      </c>
      <c r="C54" s="75" t="s">
        <v>199</v>
      </c>
      <c r="D54" s="76">
        <f>P25</f>
        <v>46</v>
      </c>
      <c r="E54" s="75"/>
      <c r="F54" s="419" t="s">
        <v>82</v>
      </c>
      <c r="G54" s="75" t="s">
        <v>768</v>
      </c>
      <c r="H54" s="76">
        <f>D14</f>
        <v>14</v>
      </c>
      <c r="I54" s="155"/>
      <c r="J54" s="104" t="s">
        <v>31</v>
      </c>
      <c r="K54" s="75" t="s">
        <v>698</v>
      </c>
      <c r="L54" s="76">
        <f>H36</f>
        <v>29</v>
      </c>
      <c r="M54" s="155"/>
      <c r="N54" s="76"/>
      <c r="O54" s="75" t="s">
        <v>57</v>
      </c>
      <c r="P54" s="77">
        <f>D47</f>
        <v>12</v>
      </c>
      <c r="R54" s="539"/>
      <c r="S54" s="539"/>
      <c r="T54" s="539"/>
      <c r="U54" s="173"/>
    </row>
    <row r="55" spans="2:21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  <c r="U55" s="173"/>
    </row>
    <row r="56" spans="2:21" ht="12.95" customHeight="1">
      <c r="B56" s="528" t="s">
        <v>123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  <c r="U56" s="173"/>
    </row>
    <row r="57" spans="2:21" ht="12.95" customHeight="1">
      <c r="B57" s="82" t="s">
        <v>113</v>
      </c>
      <c r="C57" s="83"/>
      <c r="D57" s="52">
        <f>$P$25</f>
        <v>46</v>
      </c>
      <c r="E57" s="34"/>
      <c r="F57" s="504" t="s">
        <v>910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  <c r="U57" s="173"/>
    </row>
    <row r="58" spans="2:21" ht="12.95" customHeight="1">
      <c r="B58" s="82" t="s">
        <v>26</v>
      </c>
      <c r="C58" s="83"/>
      <c r="D58" s="52">
        <f>$P$14</f>
        <v>42</v>
      </c>
      <c r="E58" s="34"/>
      <c r="F58" s="504" t="s">
        <v>911</v>
      </c>
      <c r="G58" s="505"/>
      <c r="H58" s="505"/>
      <c r="I58" s="505"/>
      <c r="J58" s="505"/>
      <c r="K58" s="505"/>
      <c r="L58" s="506"/>
      <c r="M58" s="34"/>
      <c r="N58" s="70" t="s">
        <v>906</v>
      </c>
      <c r="O58" s="34"/>
      <c r="P58" s="72">
        <f>MAX(D6:D12,H6:H12,L6:L12,P6:P12,D17:D23,H17:H23,L17:L23,P17:P23,D28:D34,H28:H34,L28:L34,P28:P34,D39:D45,H39:H45,L39:L45,P39:P45)</f>
        <v>18</v>
      </c>
    </row>
    <row r="59" spans="2:21" ht="12.95" customHeight="1">
      <c r="B59" s="82" t="s">
        <v>192</v>
      </c>
      <c r="C59" s="83"/>
      <c r="D59" s="52">
        <f>$H$47</f>
        <v>38</v>
      </c>
      <c r="E59" s="34"/>
      <c r="F59" s="504" t="s">
        <v>912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1" ht="12.95" customHeight="1">
      <c r="B60" s="82" t="s">
        <v>148</v>
      </c>
      <c r="C60" s="83"/>
      <c r="D60" s="52">
        <f>$H$14</f>
        <v>35</v>
      </c>
      <c r="E60" s="34"/>
      <c r="F60" s="504" t="s">
        <v>913</v>
      </c>
      <c r="G60" s="505"/>
      <c r="H60" s="505"/>
      <c r="I60" s="505"/>
      <c r="J60" s="505"/>
      <c r="K60" s="505"/>
      <c r="L60" s="506"/>
      <c r="M60" s="34"/>
      <c r="N60" s="70" t="s">
        <v>113</v>
      </c>
      <c r="O60" s="46"/>
      <c r="P60" s="72">
        <f>MAX(D14,H14,L14,P14,D25,H25,L25,P25,D36,H36,L36,P36,D47,H47,L47,P47)</f>
        <v>46</v>
      </c>
    </row>
    <row r="61" spans="2:21" ht="12.95" customHeight="1">
      <c r="B61" s="82" t="s">
        <v>152</v>
      </c>
      <c r="C61" s="83"/>
      <c r="D61" s="52">
        <f>$D$36</f>
        <v>34</v>
      </c>
      <c r="E61" s="34"/>
      <c r="F61" s="504" t="s">
        <v>914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1" ht="12.95" customHeight="1">
      <c r="B62" s="82" t="s">
        <v>24</v>
      </c>
      <c r="C62" s="83"/>
      <c r="D62" s="52">
        <f>$H$36</f>
        <v>29</v>
      </c>
      <c r="E62" s="34"/>
      <c r="F62" s="504" t="s">
        <v>915</v>
      </c>
      <c r="G62" s="505"/>
      <c r="H62" s="505"/>
      <c r="I62" s="505"/>
      <c r="J62" s="505"/>
      <c r="K62" s="505"/>
      <c r="L62" s="506"/>
      <c r="M62" s="34"/>
      <c r="N62" s="70" t="s">
        <v>155</v>
      </c>
      <c r="O62" s="46"/>
      <c r="P62" s="72">
        <f>MIN(D14,H14,L14,P14,D25,H25,L25,P25,D36,H36,L36,P36,D47,H47,L47,P47)</f>
        <v>9</v>
      </c>
    </row>
    <row r="63" spans="2:21" ht="12.95" customHeight="1">
      <c r="B63" s="82" t="s">
        <v>21</v>
      </c>
      <c r="C63" s="83"/>
      <c r="D63" s="52">
        <f>$D$25</f>
        <v>26</v>
      </c>
      <c r="E63" s="34"/>
      <c r="F63" s="504" t="s">
        <v>916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1" ht="12.95" customHeight="1">
      <c r="B64" s="82" t="s">
        <v>20</v>
      </c>
      <c r="C64" s="83"/>
      <c r="D64" s="52">
        <f>$L$14</f>
        <v>24</v>
      </c>
      <c r="E64" s="34"/>
      <c r="F64" s="518" t="s">
        <v>919</v>
      </c>
      <c r="G64" s="505"/>
      <c r="H64" s="505"/>
      <c r="I64" s="505"/>
      <c r="J64" s="505"/>
      <c r="K64" s="505"/>
      <c r="L64" s="506"/>
      <c r="M64" s="34"/>
      <c r="N64" s="512" t="s">
        <v>20</v>
      </c>
      <c r="O64" s="513"/>
      <c r="P64" s="85">
        <v>15</v>
      </c>
    </row>
    <row r="65" spans="2:32" ht="12.95" customHeight="1">
      <c r="B65" s="82" t="s">
        <v>19</v>
      </c>
      <c r="C65" s="83"/>
      <c r="D65" s="52">
        <f>$L$36</f>
        <v>23</v>
      </c>
      <c r="E65" s="34"/>
      <c r="F65" s="504" t="s">
        <v>917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2" ht="12.95" customHeight="1">
      <c r="B66" s="82" t="s">
        <v>83</v>
      </c>
      <c r="C66" s="83"/>
      <c r="D66" s="52">
        <f>$P$36</f>
        <v>22</v>
      </c>
      <c r="E66" s="34"/>
      <c r="F66" s="504" t="s">
        <v>918</v>
      </c>
      <c r="G66" s="505"/>
      <c r="H66" s="505"/>
      <c r="I66" s="505"/>
      <c r="J66" s="505"/>
      <c r="K66" s="505"/>
      <c r="L66" s="506"/>
      <c r="M66" s="34"/>
      <c r="N66" s="79" t="s">
        <v>124</v>
      </c>
      <c r="O66" s="81"/>
      <c r="P66" s="86"/>
    </row>
    <row r="67" spans="2:32" ht="12.95" customHeight="1">
      <c r="B67" s="82" t="s">
        <v>153</v>
      </c>
      <c r="C67" s="83"/>
      <c r="D67" s="52">
        <f>$P$47</f>
        <v>22</v>
      </c>
      <c r="E67" s="34"/>
      <c r="F67" s="504" t="s">
        <v>926</v>
      </c>
      <c r="G67" s="505"/>
      <c r="H67" s="505"/>
      <c r="I67" s="505"/>
      <c r="J67" s="505"/>
      <c r="K67" s="505"/>
      <c r="L67" s="506"/>
      <c r="M67" s="34"/>
      <c r="N67" s="501" t="s">
        <v>897</v>
      </c>
      <c r="O67" s="501" t="s">
        <v>259</v>
      </c>
      <c r="P67" s="501" t="s">
        <v>259</v>
      </c>
      <c r="R67" s="549"/>
      <c r="S67" s="549"/>
      <c r="T67" s="549"/>
      <c r="U67" s="34"/>
      <c r="V67" s="105"/>
      <c r="W67" s="46"/>
      <c r="X67" s="66"/>
      <c r="Y67" s="34"/>
      <c r="Z67" s="105"/>
      <c r="AA67" s="46"/>
      <c r="AB67" s="66"/>
      <c r="AC67" s="34"/>
      <c r="AD67" s="168"/>
      <c r="AE67" s="46"/>
      <c r="AF67" s="66"/>
    </row>
    <row r="68" spans="2:32" ht="12.95" customHeight="1">
      <c r="B68" s="82" t="s">
        <v>154</v>
      </c>
      <c r="C68" s="83"/>
      <c r="D68" s="52">
        <f>$L$47</f>
        <v>17</v>
      </c>
      <c r="E68" s="34"/>
      <c r="F68" s="504" t="s">
        <v>921</v>
      </c>
      <c r="G68" s="505"/>
      <c r="H68" s="505"/>
      <c r="I68" s="505"/>
      <c r="J68" s="505"/>
      <c r="K68" s="505"/>
      <c r="L68" s="506"/>
      <c r="M68" s="34"/>
      <c r="N68" s="501" t="s">
        <v>898</v>
      </c>
      <c r="O68" s="501" t="s">
        <v>254</v>
      </c>
      <c r="P68" s="501" t="s">
        <v>254</v>
      </c>
      <c r="R68" s="172"/>
      <c r="S68" s="176"/>
      <c r="T68" s="173"/>
      <c r="U68" s="34"/>
      <c r="V68" s="163"/>
      <c r="W68" s="46"/>
      <c r="X68" s="66"/>
      <c r="Y68" s="34"/>
      <c r="Z68" s="168"/>
      <c r="AA68" s="46"/>
      <c r="AB68" s="66"/>
      <c r="AC68" s="34"/>
      <c r="AD68" s="163"/>
      <c r="AE68" s="46"/>
      <c r="AF68" s="66"/>
    </row>
    <row r="69" spans="2:32" ht="12.95" customHeight="1">
      <c r="B69" s="82" t="s">
        <v>109</v>
      </c>
      <c r="C69" s="83"/>
      <c r="D69" s="52">
        <f>$D$14</f>
        <v>14</v>
      </c>
      <c r="E69" s="34"/>
      <c r="F69" s="504" t="s">
        <v>925</v>
      </c>
      <c r="G69" s="505"/>
      <c r="H69" s="505"/>
      <c r="I69" s="505"/>
      <c r="J69" s="505"/>
      <c r="K69" s="505"/>
      <c r="L69" s="506"/>
      <c r="M69" s="34"/>
      <c r="N69" s="501" t="s">
        <v>899</v>
      </c>
      <c r="O69" s="501" t="s">
        <v>249</v>
      </c>
      <c r="P69" s="501" t="s">
        <v>249</v>
      </c>
      <c r="R69" s="172"/>
      <c r="S69" s="176"/>
      <c r="T69" s="173"/>
      <c r="U69" s="34"/>
      <c r="V69" s="71"/>
      <c r="Y69" s="34"/>
      <c r="Z69" s="167"/>
      <c r="AC69" s="34"/>
      <c r="AD69" s="167"/>
    </row>
    <row r="70" spans="2:32" ht="12.95" customHeight="1">
      <c r="B70" s="82" t="s">
        <v>57</v>
      </c>
      <c r="C70" s="83"/>
      <c r="D70" s="52">
        <f>$D$47</f>
        <v>12</v>
      </c>
      <c r="E70" s="34"/>
      <c r="F70" s="504" t="s">
        <v>927</v>
      </c>
      <c r="G70" s="505"/>
      <c r="H70" s="505"/>
      <c r="I70" s="505"/>
      <c r="J70" s="505"/>
      <c r="K70" s="505"/>
      <c r="L70" s="506"/>
      <c r="M70" s="34"/>
      <c r="N70" s="501" t="s">
        <v>900</v>
      </c>
      <c r="O70" s="501" t="s">
        <v>245</v>
      </c>
      <c r="P70" s="501" t="s">
        <v>245</v>
      </c>
      <c r="R70" s="172"/>
      <c r="S70" s="176"/>
      <c r="T70" s="173"/>
      <c r="U70" s="34"/>
      <c r="V70" s="73"/>
      <c r="W70" s="46"/>
      <c r="X70" s="66"/>
      <c r="Y70" s="34"/>
      <c r="Z70" s="163"/>
      <c r="AA70" s="46"/>
      <c r="AB70" s="66"/>
      <c r="AC70" s="34"/>
      <c r="AD70" s="163"/>
      <c r="AE70" s="46"/>
      <c r="AF70" s="66"/>
    </row>
    <row r="71" spans="2:32" ht="12.95" customHeight="1">
      <c r="B71" s="82" t="s">
        <v>25</v>
      </c>
      <c r="C71" s="83"/>
      <c r="D71" s="52">
        <f>$L$53</f>
        <v>12</v>
      </c>
      <c r="E71" s="34"/>
      <c r="F71" s="504" t="s">
        <v>924</v>
      </c>
      <c r="G71" s="505"/>
      <c r="H71" s="505"/>
      <c r="I71" s="505"/>
      <c r="J71" s="505"/>
      <c r="K71" s="505"/>
      <c r="L71" s="506"/>
      <c r="M71" s="34"/>
      <c r="N71" s="501" t="s">
        <v>901</v>
      </c>
      <c r="O71" s="501" t="s">
        <v>349</v>
      </c>
      <c r="P71" s="501" t="s">
        <v>349</v>
      </c>
      <c r="R71" s="172"/>
      <c r="S71" s="176"/>
      <c r="T71" s="173"/>
      <c r="U71" s="161"/>
      <c r="V71" s="74"/>
      <c r="W71" s="46"/>
      <c r="X71" s="66"/>
      <c r="Y71" s="34"/>
      <c r="Z71" s="73"/>
      <c r="AA71" s="46"/>
      <c r="AB71" s="66"/>
      <c r="AC71" s="34"/>
      <c r="AD71" s="163"/>
      <c r="AE71" s="46"/>
      <c r="AF71" s="66"/>
    </row>
    <row r="72" spans="2:32" ht="12.95" customHeight="1">
      <c r="B72" s="82" t="s">
        <v>155</v>
      </c>
      <c r="C72" s="83"/>
      <c r="D72" s="52">
        <f>$H$25</f>
        <v>9</v>
      </c>
      <c r="E72" s="34"/>
      <c r="F72" s="504" t="s">
        <v>920</v>
      </c>
      <c r="G72" s="505"/>
      <c r="H72" s="505"/>
      <c r="I72" s="505"/>
      <c r="J72" s="505"/>
      <c r="K72" s="505"/>
      <c r="L72" s="506"/>
      <c r="M72" s="34"/>
      <c r="N72" s="501" t="s">
        <v>902</v>
      </c>
      <c r="O72" s="501" t="s">
        <v>336</v>
      </c>
      <c r="P72" s="501" t="s">
        <v>336</v>
      </c>
      <c r="R72" s="172"/>
      <c r="S72" s="176"/>
      <c r="T72" s="173"/>
    </row>
    <row r="73" spans="2:32" ht="12.95" customHeight="1">
      <c r="B73" s="34"/>
      <c r="C73" s="34"/>
      <c r="D73" s="34"/>
      <c r="E73" s="34"/>
      <c r="M73" s="34"/>
      <c r="N73" s="501" t="s">
        <v>903</v>
      </c>
      <c r="O73" s="501" t="s">
        <v>323</v>
      </c>
      <c r="P73" s="501" t="s">
        <v>323</v>
      </c>
      <c r="R73" s="172"/>
      <c r="S73" s="176"/>
      <c r="T73" s="173"/>
    </row>
    <row r="74" spans="2:32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3</v>
      </c>
      <c r="J74" s="158">
        <f>'wk6'!J74+I74</f>
        <v>29</v>
      </c>
      <c r="K74" s="550" t="s">
        <v>923</v>
      </c>
      <c r="L74" s="550"/>
      <c r="M74" s="34"/>
      <c r="N74" s="501" t="s">
        <v>904</v>
      </c>
      <c r="O74" s="501" t="s">
        <v>311</v>
      </c>
      <c r="P74" s="501" t="s">
        <v>311</v>
      </c>
      <c r="R74" s="172"/>
      <c r="S74" s="176"/>
      <c r="T74" s="173"/>
    </row>
    <row r="75" spans="2:32" ht="12.95" customHeight="1">
      <c r="B75" s="502" t="s">
        <v>803</v>
      </c>
      <c r="C75" s="503"/>
      <c r="D75" s="52">
        <f>MAX('Team Totals'!$T$8,'Team Totals'!$T$15,'Team Totals'!$T$22,'Team Totals'!$T$29)</f>
        <v>1946</v>
      </c>
      <c r="E75" s="34"/>
      <c r="F75" s="330" t="s">
        <v>31</v>
      </c>
      <c r="G75" s="537" t="s">
        <v>60</v>
      </c>
      <c r="H75" s="538"/>
      <c r="I75" s="90">
        <v>5</v>
      </c>
      <c r="J75" s="90">
        <f>'wk6'!J75+I75</f>
        <v>26</v>
      </c>
      <c r="K75" s="550" t="s">
        <v>922</v>
      </c>
      <c r="L75" s="550"/>
      <c r="M75" s="34"/>
      <c r="N75" s="498" t="str">
        <f>'wk8'!$B$3</f>
        <v>OFF: KC &amp; LAC</v>
      </c>
      <c r="O75" s="499"/>
      <c r="P75" s="500"/>
      <c r="R75" s="172"/>
      <c r="S75" s="176"/>
      <c r="T75" s="173"/>
    </row>
    <row r="76" spans="2:32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N76" s="551"/>
      <c r="O76" s="551"/>
      <c r="P76" s="551"/>
    </row>
  </sheetData>
  <sortState xmlns:xlrd2="http://schemas.microsoft.com/office/spreadsheetml/2017/richdata2" ref="B57:D72">
    <sortCondition descending="1" ref="D72"/>
  </sortState>
  <mergeCells count="63"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B5:C5"/>
    <mergeCell ref="F5:G5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F62:L62"/>
    <mergeCell ref="B16:C16"/>
    <mergeCell ref="N64:O64"/>
    <mergeCell ref="F65:L65"/>
    <mergeCell ref="F66:L66"/>
    <mergeCell ref="F64:L64"/>
    <mergeCell ref="F63:L63"/>
    <mergeCell ref="B38:C38"/>
    <mergeCell ref="F38:G38"/>
    <mergeCell ref="F61:L61"/>
    <mergeCell ref="F57:L57"/>
    <mergeCell ref="F58:L58"/>
    <mergeCell ref="F59:L59"/>
    <mergeCell ref="F60:L60"/>
    <mergeCell ref="B56:C56"/>
    <mergeCell ref="R57:T57"/>
    <mergeCell ref="R67:T67"/>
    <mergeCell ref="B75:C75"/>
    <mergeCell ref="G75:H75"/>
    <mergeCell ref="G74:H74"/>
    <mergeCell ref="F71:L71"/>
    <mergeCell ref="F72:L72"/>
    <mergeCell ref="K75:L75"/>
    <mergeCell ref="K74:L74"/>
    <mergeCell ref="F70:L70"/>
    <mergeCell ref="F69:L69"/>
    <mergeCell ref="B74:D74"/>
    <mergeCell ref="F67:L67"/>
    <mergeCell ref="F68:L68"/>
    <mergeCell ref="R55:T55"/>
    <mergeCell ref="R56:T56"/>
    <mergeCell ref="R50:T50"/>
    <mergeCell ref="R51:T51"/>
    <mergeCell ref="R52:T52"/>
    <mergeCell ref="R53:T53"/>
    <mergeCell ref="R54:T54"/>
  </mergeCells>
  <phoneticPr fontId="0" type="noConversion"/>
  <pageMargins left="0.72" right="0" top="0.22" bottom="0" header="0.13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E76"/>
  <sheetViews>
    <sheetView view="pageBreakPreview" topLeftCell="A34" zoomScale="180" zoomScaleNormal="100" zoomScaleSheetLayoutView="180" workbookViewId="0">
      <selection activeCell="Q76" sqref="Q76"/>
    </sheetView>
  </sheetViews>
  <sheetFormatPr defaultRowHeight="12.75"/>
  <cols>
    <col min="1" max="2" width="3.7109375" customWidth="1"/>
    <col min="3" max="3" width="15.7109375" customWidth="1"/>
    <col min="4" max="6" width="3.7109375" customWidth="1"/>
    <col min="7" max="7" width="15.7109375" customWidth="1"/>
    <col min="8" max="10" width="3.7109375" customWidth="1"/>
    <col min="11" max="11" width="15.7109375" customWidth="1"/>
    <col min="12" max="14" width="3.7109375" customWidth="1"/>
    <col min="15" max="15" width="15.7109375" customWidth="1"/>
    <col min="16" max="17" width="3.7109375" customWidth="1"/>
    <col min="18" max="18" width="20" customWidth="1"/>
    <col min="19" max="19" width="5.140625" customWidth="1"/>
  </cols>
  <sheetData>
    <row r="1" spans="2:18" ht="12.95" customHeight="1">
      <c r="B1" s="530">
        <v>2022</v>
      </c>
      <c r="C1" s="530"/>
      <c r="D1" s="46"/>
      <c r="E1" s="34"/>
      <c r="F1" s="531" t="s">
        <v>191</v>
      </c>
      <c r="G1" s="531"/>
      <c r="H1" s="531"/>
      <c r="I1" s="531"/>
      <c r="J1" s="531"/>
      <c r="K1" s="531"/>
      <c r="L1" s="531"/>
      <c r="M1" s="34"/>
      <c r="N1" s="34"/>
      <c r="O1" s="34"/>
      <c r="P1" s="34"/>
    </row>
    <row r="2" spans="2:18" ht="12.95" customHeight="1">
      <c r="B2" s="46" t="s">
        <v>76</v>
      </c>
      <c r="C2" s="46"/>
      <c r="D2" s="34"/>
      <c r="E2" s="34"/>
      <c r="F2" s="531"/>
      <c r="G2" s="531"/>
      <c r="H2" s="531"/>
      <c r="I2" s="531"/>
      <c r="J2" s="531"/>
      <c r="K2" s="531"/>
      <c r="L2" s="531"/>
      <c r="M2" s="34"/>
      <c r="N2" s="34"/>
      <c r="O2" s="34"/>
      <c r="P2" s="34"/>
    </row>
    <row r="3" spans="2:18" ht="12.95" customHeight="1">
      <c r="B3" s="46" t="s">
        <v>806</v>
      </c>
      <c r="C3" s="46"/>
      <c r="D3" s="46"/>
      <c r="E3" s="46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8" ht="12.95" customHeight="1">
      <c r="B4" s="554"/>
      <c r="C4" s="554"/>
      <c r="D4" s="55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8" ht="12.95" customHeight="1">
      <c r="B5" s="519" t="str">
        <f>'Team Totals'!$A$18</f>
        <v>Blitz</v>
      </c>
      <c r="C5" s="520"/>
      <c r="D5" s="49" t="s">
        <v>591</v>
      </c>
      <c r="E5" s="34"/>
      <c r="F5" s="519" t="str">
        <f>'Team Totals'!$A$11</f>
        <v>Armadillos</v>
      </c>
      <c r="G5" s="520"/>
      <c r="H5" s="430" t="s">
        <v>591</v>
      </c>
      <c r="I5" s="34"/>
      <c r="J5" s="519" t="str">
        <f>'Team Totals'!$A$12</f>
        <v>Bullets</v>
      </c>
      <c r="K5" s="520"/>
      <c r="L5" s="49" t="s">
        <v>591</v>
      </c>
      <c r="M5" s="34"/>
      <c r="N5" s="47" t="str">
        <f>'Team Totals'!$A$4</f>
        <v>Cheetahs</v>
      </c>
      <c r="O5" s="48"/>
      <c r="P5" s="276" t="s">
        <v>772</v>
      </c>
      <c r="R5" s="5"/>
    </row>
    <row r="6" spans="2:18" ht="12.95" customHeight="1">
      <c r="B6" s="50" t="s">
        <v>104</v>
      </c>
      <c r="C6" s="309" t="s">
        <v>531</v>
      </c>
      <c r="D6" s="52">
        <v>9</v>
      </c>
      <c r="E6" s="34"/>
      <c r="F6" s="50" t="s">
        <v>104</v>
      </c>
      <c r="G6" s="51" t="s">
        <v>417</v>
      </c>
      <c r="H6" s="52">
        <v>0</v>
      </c>
      <c r="I6" s="34"/>
      <c r="J6" s="50" t="s">
        <v>104</v>
      </c>
      <c r="K6" s="51" t="s">
        <v>447</v>
      </c>
      <c r="L6" s="52">
        <v>12</v>
      </c>
      <c r="M6" s="34"/>
      <c r="N6" s="50" t="s">
        <v>104</v>
      </c>
      <c r="O6" s="51" t="s">
        <v>379</v>
      </c>
      <c r="P6" s="52">
        <v>12</v>
      </c>
    </row>
    <row r="7" spans="2:18" ht="12.95" customHeight="1">
      <c r="B7" s="50" t="s">
        <v>105</v>
      </c>
      <c r="C7" s="309" t="s">
        <v>905</v>
      </c>
      <c r="D7" s="52">
        <v>12</v>
      </c>
      <c r="E7" s="34"/>
      <c r="F7" s="50" t="s">
        <v>105</v>
      </c>
      <c r="G7" s="51" t="s">
        <v>420</v>
      </c>
      <c r="H7" s="52">
        <v>6</v>
      </c>
      <c r="I7" s="34"/>
      <c r="J7" s="50" t="s">
        <v>105</v>
      </c>
      <c r="K7" s="51" t="s">
        <v>450</v>
      </c>
      <c r="L7" s="52">
        <v>0</v>
      </c>
      <c r="M7" s="34"/>
      <c r="N7" s="50" t="s">
        <v>105</v>
      </c>
      <c r="O7" s="51" t="s">
        <v>380</v>
      </c>
      <c r="P7" s="52">
        <v>12</v>
      </c>
      <c r="R7" s="5"/>
    </row>
    <row r="8" spans="2:18" ht="12.95" customHeight="1">
      <c r="B8" s="50" t="s">
        <v>105</v>
      </c>
      <c r="C8" s="309" t="s">
        <v>536</v>
      </c>
      <c r="D8" s="52">
        <v>0</v>
      </c>
      <c r="E8" s="34"/>
      <c r="F8" s="50" t="s">
        <v>105</v>
      </c>
      <c r="G8" s="51" t="s">
        <v>421</v>
      </c>
      <c r="H8" s="52">
        <v>0</v>
      </c>
      <c r="I8" s="34"/>
      <c r="J8" s="50" t="s">
        <v>105</v>
      </c>
      <c r="K8" s="51" t="s">
        <v>451</v>
      </c>
      <c r="L8" s="52">
        <v>6</v>
      </c>
      <c r="M8" s="34"/>
      <c r="N8" s="50" t="s">
        <v>105</v>
      </c>
      <c r="O8" s="51" t="s">
        <v>381</v>
      </c>
      <c r="P8" s="52">
        <v>6</v>
      </c>
    </row>
    <row r="9" spans="2:18" ht="12.95" customHeight="1">
      <c r="B9" s="50" t="s">
        <v>106</v>
      </c>
      <c r="C9" s="309" t="s">
        <v>537</v>
      </c>
      <c r="D9" s="52">
        <v>0</v>
      </c>
      <c r="E9" s="34"/>
      <c r="F9" s="50" t="s">
        <v>106</v>
      </c>
      <c r="G9" s="51" t="s">
        <v>424</v>
      </c>
      <c r="H9" s="52">
        <v>0</v>
      </c>
      <c r="I9" s="34"/>
      <c r="J9" s="50" t="s">
        <v>106</v>
      </c>
      <c r="K9" s="51" t="s">
        <v>586</v>
      </c>
      <c r="L9" s="52">
        <v>3</v>
      </c>
      <c r="M9" s="34"/>
      <c r="N9" s="50" t="s">
        <v>106</v>
      </c>
      <c r="O9" s="51" t="s">
        <v>593</v>
      </c>
      <c r="P9" s="52">
        <v>0</v>
      </c>
      <c r="R9" s="5"/>
    </row>
    <row r="10" spans="2:18" ht="12.95" customHeight="1">
      <c r="B10" s="50" t="s">
        <v>106</v>
      </c>
      <c r="C10" s="309" t="s">
        <v>538</v>
      </c>
      <c r="D10" s="52">
        <v>0</v>
      </c>
      <c r="E10" s="34"/>
      <c r="F10" s="50" t="s">
        <v>106</v>
      </c>
      <c r="G10" s="51" t="s">
        <v>594</v>
      </c>
      <c r="H10" s="52">
        <v>3</v>
      </c>
      <c r="I10" s="34"/>
      <c r="J10" s="50" t="s">
        <v>106</v>
      </c>
      <c r="K10" s="51" t="s">
        <v>453</v>
      </c>
      <c r="L10" s="52">
        <v>0</v>
      </c>
      <c r="M10" s="34"/>
      <c r="N10" s="50" t="s">
        <v>106</v>
      </c>
      <c r="O10" s="51" t="s">
        <v>384</v>
      </c>
      <c r="P10" s="52">
        <v>3</v>
      </c>
    </row>
    <row r="11" spans="2:18" ht="12.95" customHeight="1">
      <c r="B11" s="50" t="s">
        <v>106</v>
      </c>
      <c r="C11" s="309" t="s">
        <v>539</v>
      </c>
      <c r="D11" s="52">
        <v>0</v>
      </c>
      <c r="E11" s="34"/>
      <c r="F11" s="50" t="s">
        <v>106</v>
      </c>
      <c r="G11" s="51" t="s">
        <v>427</v>
      </c>
      <c r="H11" s="52">
        <v>0</v>
      </c>
      <c r="I11" s="34"/>
      <c r="J11" s="50" t="s">
        <v>106</v>
      </c>
      <c r="K11" s="51" t="s">
        <v>454</v>
      </c>
      <c r="L11" s="52">
        <v>3</v>
      </c>
      <c r="M11" s="34"/>
      <c r="N11" s="50" t="s">
        <v>106</v>
      </c>
      <c r="O11" s="51" t="s">
        <v>385</v>
      </c>
      <c r="P11" s="52">
        <v>3</v>
      </c>
      <c r="R11" s="5"/>
    </row>
    <row r="12" spans="2:18" ht="12.95" customHeight="1">
      <c r="B12" s="50" t="s">
        <v>107</v>
      </c>
      <c r="C12" s="238" t="s">
        <v>542</v>
      </c>
      <c r="D12" s="52">
        <v>0</v>
      </c>
      <c r="E12" s="34"/>
      <c r="F12" s="50" t="s">
        <v>107</v>
      </c>
      <c r="G12" s="51" t="s">
        <v>428</v>
      </c>
      <c r="H12" s="52">
        <v>9</v>
      </c>
      <c r="I12" s="34"/>
      <c r="J12" s="50" t="s">
        <v>107</v>
      </c>
      <c r="K12" s="51" t="s">
        <v>455</v>
      </c>
      <c r="L12" s="52">
        <v>2</v>
      </c>
      <c r="M12" s="34"/>
      <c r="N12" s="50" t="s">
        <v>107</v>
      </c>
      <c r="O12" s="51" t="s">
        <v>388</v>
      </c>
      <c r="P12" s="52">
        <v>6</v>
      </c>
    </row>
    <row r="13" spans="2:18" ht="12.95" customHeight="1">
      <c r="B13" s="50" t="s">
        <v>108</v>
      </c>
      <c r="C13" s="309" t="s">
        <v>595</v>
      </c>
      <c r="D13" s="52">
        <v>0</v>
      </c>
      <c r="E13" s="34"/>
      <c r="F13" s="50" t="s">
        <v>108</v>
      </c>
      <c r="G13" s="51" t="s">
        <v>431</v>
      </c>
      <c r="H13" s="52">
        <v>0</v>
      </c>
      <c r="I13" s="34"/>
      <c r="J13" s="50" t="s">
        <v>108</v>
      </c>
      <c r="K13" s="51" t="s">
        <v>457</v>
      </c>
      <c r="L13" s="52">
        <v>0</v>
      </c>
      <c r="M13" s="34"/>
      <c r="N13" s="50" t="s">
        <v>108</v>
      </c>
      <c r="O13" s="51" t="s">
        <v>389</v>
      </c>
      <c r="P13" s="52">
        <v>0</v>
      </c>
      <c r="R13" s="5"/>
    </row>
    <row r="14" spans="2:18" ht="12.95" customHeight="1">
      <c r="B14" s="50"/>
      <c r="C14" s="53" t="s">
        <v>28</v>
      </c>
      <c r="D14" s="54">
        <f>SUM(D6:D13)</f>
        <v>21</v>
      </c>
      <c r="E14" s="34"/>
      <c r="F14" s="50"/>
      <c r="G14" s="55" t="s">
        <v>28</v>
      </c>
      <c r="H14" s="54">
        <f>SUM(H6:H13)</f>
        <v>18</v>
      </c>
      <c r="I14" s="34"/>
      <c r="J14" s="50"/>
      <c r="K14" s="53" t="s">
        <v>28</v>
      </c>
      <c r="L14" s="54">
        <f>SUM(L6:L13)</f>
        <v>26</v>
      </c>
      <c r="M14" s="34"/>
      <c r="N14" s="50"/>
      <c r="O14" s="53" t="s">
        <v>28</v>
      </c>
      <c r="P14" s="54">
        <f>SUM(P6:P13)</f>
        <v>42</v>
      </c>
    </row>
    <row r="15" spans="2:18" ht="12.95" customHeight="1">
      <c r="B15" s="34"/>
      <c r="C15" s="34"/>
      <c r="D15" s="56"/>
      <c r="E15" s="34"/>
      <c r="F15" s="34"/>
      <c r="G15" s="34"/>
      <c r="H15" s="56"/>
      <c r="I15" s="34"/>
      <c r="J15" s="34"/>
      <c r="K15" s="57"/>
      <c r="L15" s="56"/>
      <c r="M15" s="34"/>
      <c r="N15" s="34"/>
      <c r="P15" s="56"/>
      <c r="R15" s="5"/>
    </row>
    <row r="16" spans="2:18" ht="12.95" customHeight="1">
      <c r="B16" s="519" t="str">
        <f>'Team Totals'!$A$19</f>
        <v>Dogs</v>
      </c>
      <c r="C16" s="520"/>
      <c r="D16" s="49" t="s">
        <v>591</v>
      </c>
      <c r="E16" s="34"/>
      <c r="F16" s="519" t="s">
        <v>155</v>
      </c>
      <c r="G16" s="520"/>
      <c r="H16" s="49" t="s">
        <v>591</v>
      </c>
      <c r="I16" s="34"/>
      <c r="J16" s="519" t="str">
        <f>'Team Totals'!$A$13</f>
        <v>Gamblers</v>
      </c>
      <c r="K16" s="520"/>
      <c r="L16" s="159" t="s">
        <v>664</v>
      </c>
      <c r="M16" s="34"/>
      <c r="N16" s="519" t="str">
        <f>'Team Totals'!$A$5</f>
        <v>Grenadiers</v>
      </c>
      <c r="O16" s="520"/>
      <c r="P16" s="244" t="s">
        <v>591</v>
      </c>
    </row>
    <row r="17" spans="2:18" ht="12.95" customHeight="1">
      <c r="B17" s="50" t="s">
        <v>104</v>
      </c>
      <c r="C17" s="51" t="s">
        <v>546</v>
      </c>
      <c r="D17" s="52">
        <v>0</v>
      </c>
      <c r="E17" s="34"/>
      <c r="F17" s="50" t="s">
        <v>104</v>
      </c>
      <c r="G17" s="51" t="s">
        <v>475</v>
      </c>
      <c r="H17" s="52">
        <v>6</v>
      </c>
      <c r="I17" s="34"/>
      <c r="J17" s="50" t="s">
        <v>104</v>
      </c>
      <c r="K17" s="51" t="s">
        <v>459</v>
      </c>
      <c r="L17" s="52">
        <v>6</v>
      </c>
      <c r="M17" s="34"/>
      <c r="N17" s="50" t="s">
        <v>104</v>
      </c>
      <c r="O17" s="51" t="s">
        <v>851</v>
      </c>
      <c r="P17" s="52">
        <v>3</v>
      </c>
      <c r="R17" s="31"/>
    </row>
    <row r="18" spans="2:18" ht="12.95" customHeight="1">
      <c r="B18" s="50" t="s">
        <v>105</v>
      </c>
      <c r="C18" s="51" t="s">
        <v>550</v>
      </c>
      <c r="D18" s="52">
        <v>0</v>
      </c>
      <c r="E18" s="34"/>
      <c r="F18" s="50" t="s">
        <v>105</v>
      </c>
      <c r="G18" s="51" t="s">
        <v>476</v>
      </c>
      <c r="H18" s="52">
        <v>6</v>
      </c>
      <c r="I18" s="34"/>
      <c r="J18" s="50" t="s">
        <v>105</v>
      </c>
      <c r="K18" s="51" t="s">
        <v>462</v>
      </c>
      <c r="L18" s="52">
        <v>12</v>
      </c>
      <c r="M18" s="34"/>
      <c r="N18" s="50" t="s">
        <v>105</v>
      </c>
      <c r="O18" s="51" t="s">
        <v>369</v>
      </c>
      <c r="P18" s="52">
        <v>14</v>
      </c>
      <c r="R18" s="31"/>
    </row>
    <row r="19" spans="2:18" ht="12.95" customHeight="1">
      <c r="B19" s="50" t="s">
        <v>105</v>
      </c>
      <c r="C19" s="51" t="s">
        <v>549</v>
      </c>
      <c r="D19" s="52">
        <v>0</v>
      </c>
      <c r="E19" s="34"/>
      <c r="F19" s="50" t="s">
        <v>105</v>
      </c>
      <c r="G19" s="51" t="s">
        <v>477</v>
      </c>
      <c r="H19" s="52">
        <v>24</v>
      </c>
      <c r="I19" s="34"/>
      <c r="J19" s="50" t="s">
        <v>105</v>
      </c>
      <c r="K19" s="51" t="s">
        <v>463</v>
      </c>
      <c r="L19" s="52">
        <v>0</v>
      </c>
      <c r="M19" s="34"/>
      <c r="N19" s="50" t="s">
        <v>105</v>
      </c>
      <c r="O19" s="51" t="s">
        <v>885</v>
      </c>
      <c r="P19" s="52">
        <v>0</v>
      </c>
      <c r="R19" s="31"/>
    </row>
    <row r="20" spans="2:18" ht="12.95" customHeight="1">
      <c r="B20" s="50" t="s">
        <v>106</v>
      </c>
      <c r="C20" s="51" t="s">
        <v>552</v>
      </c>
      <c r="D20" s="52">
        <v>0</v>
      </c>
      <c r="E20" s="34"/>
      <c r="F20" s="50" t="s">
        <v>106</v>
      </c>
      <c r="G20" s="51" t="s">
        <v>480</v>
      </c>
      <c r="H20" s="52">
        <v>0</v>
      </c>
      <c r="I20" s="34"/>
      <c r="J20" s="50" t="s">
        <v>106</v>
      </c>
      <c r="K20" s="51" t="s">
        <v>466</v>
      </c>
      <c r="L20" s="52">
        <v>3</v>
      </c>
      <c r="M20" s="34"/>
      <c r="N20" s="50" t="s">
        <v>106</v>
      </c>
      <c r="O20" s="51" t="s">
        <v>371</v>
      </c>
      <c r="P20" s="52">
        <v>6</v>
      </c>
      <c r="R20" s="31"/>
    </row>
    <row r="21" spans="2:18" ht="12.95" customHeight="1">
      <c r="B21" s="50" t="s">
        <v>106</v>
      </c>
      <c r="C21" s="51" t="s">
        <v>553</v>
      </c>
      <c r="D21" s="52">
        <v>0</v>
      </c>
      <c r="E21" s="34"/>
      <c r="F21" s="50" t="s">
        <v>106</v>
      </c>
      <c r="G21" s="51" t="s">
        <v>482</v>
      </c>
      <c r="H21" s="52">
        <v>3</v>
      </c>
      <c r="I21" s="34"/>
      <c r="J21" s="50" t="s">
        <v>106</v>
      </c>
      <c r="K21" s="51" t="s">
        <v>468</v>
      </c>
      <c r="L21" s="52">
        <v>3</v>
      </c>
      <c r="M21" s="34"/>
      <c r="N21" s="50" t="s">
        <v>106</v>
      </c>
      <c r="O21" s="51" t="s">
        <v>372</v>
      </c>
      <c r="P21" s="52">
        <v>9</v>
      </c>
      <c r="R21" s="31"/>
    </row>
    <row r="22" spans="2:18" ht="12.95" customHeight="1">
      <c r="B22" s="50" t="s">
        <v>106</v>
      </c>
      <c r="C22" s="51" t="s">
        <v>555</v>
      </c>
      <c r="D22" s="52">
        <v>3</v>
      </c>
      <c r="E22" s="34"/>
      <c r="F22" s="50" t="s">
        <v>106</v>
      </c>
      <c r="G22" s="51" t="s">
        <v>483</v>
      </c>
      <c r="H22" s="52">
        <v>0</v>
      </c>
      <c r="I22" s="34"/>
      <c r="J22" s="50" t="s">
        <v>106</v>
      </c>
      <c r="K22" s="51" t="s">
        <v>470</v>
      </c>
      <c r="L22" s="52">
        <v>0</v>
      </c>
      <c r="M22" s="34"/>
      <c r="N22" s="50" t="s">
        <v>106</v>
      </c>
      <c r="O22" s="51" t="s">
        <v>373</v>
      </c>
      <c r="P22" s="52">
        <v>0</v>
      </c>
      <c r="R22" s="31"/>
    </row>
    <row r="23" spans="2:18" ht="12.95" customHeight="1">
      <c r="B23" s="50" t="s">
        <v>107</v>
      </c>
      <c r="C23" s="51" t="s">
        <v>558</v>
      </c>
      <c r="D23" s="52">
        <v>7</v>
      </c>
      <c r="E23" s="34"/>
      <c r="F23" s="50" t="s">
        <v>107</v>
      </c>
      <c r="G23" s="51" t="s">
        <v>485</v>
      </c>
      <c r="H23" s="52">
        <v>1</v>
      </c>
      <c r="I23" s="34"/>
      <c r="J23" s="50" t="s">
        <v>107</v>
      </c>
      <c r="K23" s="51" t="s">
        <v>471</v>
      </c>
      <c r="L23" s="52">
        <v>8</v>
      </c>
      <c r="M23" s="34"/>
      <c r="N23" s="50" t="s">
        <v>107</v>
      </c>
      <c r="O23" s="51" t="s">
        <v>377</v>
      </c>
      <c r="P23" s="52">
        <v>12</v>
      </c>
      <c r="R23" s="31"/>
    </row>
    <row r="24" spans="2:18" ht="12.95" customHeight="1">
      <c r="B24" s="50" t="s">
        <v>108</v>
      </c>
      <c r="C24" s="51" t="s">
        <v>559</v>
      </c>
      <c r="D24" s="52">
        <v>0</v>
      </c>
      <c r="E24" s="34"/>
      <c r="F24" s="50" t="s">
        <v>108</v>
      </c>
      <c r="G24" s="51" t="s">
        <v>487</v>
      </c>
      <c r="H24" s="52">
        <v>0</v>
      </c>
      <c r="I24" s="34"/>
      <c r="J24" s="50" t="s">
        <v>108</v>
      </c>
      <c r="K24" s="51" t="s">
        <v>895</v>
      </c>
      <c r="L24" s="52">
        <v>0</v>
      </c>
      <c r="M24" s="34"/>
      <c r="N24" s="50" t="s">
        <v>108</v>
      </c>
      <c r="O24" s="51" t="s">
        <v>819</v>
      </c>
      <c r="P24" s="52">
        <v>0</v>
      </c>
      <c r="R24" s="31"/>
    </row>
    <row r="25" spans="2:18" ht="12.95" customHeight="1">
      <c r="B25" s="50"/>
      <c r="C25" s="53" t="s">
        <v>28</v>
      </c>
      <c r="D25" s="54">
        <f>SUM(D17:D24)</f>
        <v>10</v>
      </c>
      <c r="E25" s="34"/>
      <c r="F25" s="50"/>
      <c r="G25" s="55" t="s">
        <v>28</v>
      </c>
      <c r="H25" s="54">
        <f>SUM(H17:H24)</f>
        <v>40</v>
      </c>
      <c r="I25" s="34"/>
      <c r="J25" s="50"/>
      <c r="K25" s="53" t="s">
        <v>28</v>
      </c>
      <c r="L25" s="54">
        <f>SUM(L17:L24)</f>
        <v>32</v>
      </c>
      <c r="M25" s="34"/>
      <c r="N25" s="50"/>
      <c r="O25" s="53" t="s">
        <v>28</v>
      </c>
      <c r="P25" s="54">
        <f>SUM(P17:P24)</f>
        <v>44</v>
      </c>
    </row>
    <row r="26" spans="2:18" ht="12.95" customHeight="1">
      <c r="B26" s="34"/>
      <c r="C26" s="34"/>
      <c r="D26" s="56"/>
      <c r="E26" s="34"/>
      <c r="F26" s="34"/>
      <c r="G26" s="34"/>
      <c r="H26" s="56"/>
      <c r="I26" s="34"/>
      <c r="J26" s="34"/>
      <c r="K26" s="34"/>
      <c r="L26" s="56"/>
      <c r="M26" s="34"/>
      <c r="N26" s="34"/>
      <c r="O26" s="34"/>
      <c r="P26" s="56"/>
      <c r="R26" s="5"/>
    </row>
    <row r="27" spans="2:18" ht="12.95" customHeight="1">
      <c r="B27" s="519" t="s">
        <v>152</v>
      </c>
      <c r="C27" s="520"/>
      <c r="D27" s="244" t="s">
        <v>591</v>
      </c>
      <c r="E27" s="34"/>
      <c r="F27" s="519" t="s">
        <v>24</v>
      </c>
      <c r="G27" s="520"/>
      <c r="H27" s="244" t="s">
        <v>591</v>
      </c>
      <c r="I27" s="34"/>
      <c r="J27" s="524" t="s">
        <v>19</v>
      </c>
      <c r="K27" s="525"/>
      <c r="L27" s="49" t="s">
        <v>591</v>
      </c>
      <c r="M27" s="34"/>
      <c r="N27" s="519" t="s">
        <v>83</v>
      </c>
      <c r="O27" s="520"/>
      <c r="P27" s="49" t="s">
        <v>591</v>
      </c>
      <c r="R27" s="5"/>
    </row>
    <row r="28" spans="2:18" ht="12.95" customHeight="1">
      <c r="B28" s="50" t="s">
        <v>104</v>
      </c>
      <c r="C28" s="51" t="s">
        <v>560</v>
      </c>
      <c r="D28" s="52">
        <v>6</v>
      </c>
      <c r="E28" s="34"/>
      <c r="F28" s="50" t="s">
        <v>104</v>
      </c>
      <c r="G28" s="51" t="s">
        <v>390</v>
      </c>
      <c r="H28" s="52">
        <v>6</v>
      </c>
      <c r="I28" s="34"/>
      <c r="J28" s="50" t="s">
        <v>104</v>
      </c>
      <c r="K28" s="51" t="s">
        <v>517</v>
      </c>
      <c r="L28" s="52">
        <v>12</v>
      </c>
      <c r="M28" s="34"/>
      <c r="N28" s="50" t="s">
        <v>104</v>
      </c>
      <c r="O28" s="51" t="s">
        <v>402</v>
      </c>
      <c r="P28" s="52">
        <v>9</v>
      </c>
      <c r="R28" s="4"/>
    </row>
    <row r="29" spans="2:18" ht="12.95" customHeight="1">
      <c r="B29" s="50" t="s">
        <v>105</v>
      </c>
      <c r="C29" s="51" t="s">
        <v>563</v>
      </c>
      <c r="D29" s="52">
        <v>0</v>
      </c>
      <c r="E29" s="34"/>
      <c r="F29" s="50" t="s">
        <v>105</v>
      </c>
      <c r="G29" s="51" t="s">
        <v>393</v>
      </c>
      <c r="H29" s="52">
        <v>0</v>
      </c>
      <c r="I29" s="34"/>
      <c r="J29" s="50" t="s">
        <v>105</v>
      </c>
      <c r="K29" s="51" t="s">
        <v>521</v>
      </c>
      <c r="L29" s="52">
        <v>3</v>
      </c>
      <c r="M29" s="34"/>
      <c r="N29" s="50" t="s">
        <v>105</v>
      </c>
      <c r="O29" s="51" t="s">
        <v>405</v>
      </c>
      <c r="P29" s="52">
        <v>0</v>
      </c>
      <c r="R29" s="4"/>
    </row>
    <row r="30" spans="2:18" ht="12.95" customHeight="1">
      <c r="B30" s="50" t="s">
        <v>105</v>
      </c>
      <c r="C30" s="51" t="s">
        <v>565</v>
      </c>
      <c r="D30" s="52">
        <v>0</v>
      </c>
      <c r="E30" s="34"/>
      <c r="F30" s="50" t="s">
        <v>105</v>
      </c>
      <c r="G30" s="51" t="s">
        <v>394</v>
      </c>
      <c r="H30" s="52">
        <v>12</v>
      </c>
      <c r="I30" s="34"/>
      <c r="J30" s="50" t="s">
        <v>105</v>
      </c>
      <c r="K30" s="51" t="s">
        <v>530</v>
      </c>
      <c r="L30" s="52">
        <v>6</v>
      </c>
      <c r="M30" s="34"/>
      <c r="N30" s="50" t="s">
        <v>105</v>
      </c>
      <c r="O30" s="51" t="s">
        <v>816</v>
      </c>
      <c r="P30" s="52">
        <v>6</v>
      </c>
      <c r="R30" s="4"/>
    </row>
    <row r="31" spans="2:18" ht="12.95" customHeight="1">
      <c r="B31" s="50" t="s">
        <v>106</v>
      </c>
      <c r="C31" s="51" t="s">
        <v>568</v>
      </c>
      <c r="D31" s="52">
        <v>3</v>
      </c>
      <c r="E31" s="34"/>
      <c r="F31" s="50" t="s">
        <v>106</v>
      </c>
      <c r="G31" s="51" t="s">
        <v>396</v>
      </c>
      <c r="H31" s="52">
        <v>3</v>
      </c>
      <c r="I31" s="34"/>
      <c r="J31" s="50" t="s">
        <v>106</v>
      </c>
      <c r="K31" s="51" t="s">
        <v>523</v>
      </c>
      <c r="L31" s="52">
        <v>3</v>
      </c>
      <c r="M31" s="34"/>
      <c r="N31" s="50" t="s">
        <v>106</v>
      </c>
      <c r="O31" s="51" t="s">
        <v>411</v>
      </c>
      <c r="P31" s="52">
        <v>0</v>
      </c>
      <c r="R31" s="4"/>
    </row>
    <row r="32" spans="2:18" ht="12.95" customHeight="1">
      <c r="B32" s="50" t="s">
        <v>106</v>
      </c>
      <c r="C32" s="51" t="s">
        <v>567</v>
      </c>
      <c r="D32" s="52">
        <v>0</v>
      </c>
      <c r="E32" s="34"/>
      <c r="F32" s="50" t="s">
        <v>106</v>
      </c>
      <c r="G32" s="51" t="s">
        <v>397</v>
      </c>
      <c r="H32" s="52">
        <v>0</v>
      </c>
      <c r="I32" s="34"/>
      <c r="J32" s="50" t="s">
        <v>106</v>
      </c>
      <c r="K32" s="51" t="s">
        <v>892</v>
      </c>
      <c r="L32" s="52">
        <v>0</v>
      </c>
      <c r="M32" s="34"/>
      <c r="N32" s="50" t="s">
        <v>106</v>
      </c>
      <c r="O32" s="51" t="s">
        <v>410</v>
      </c>
      <c r="P32" s="52">
        <v>0</v>
      </c>
      <c r="R32" s="39"/>
    </row>
    <row r="33" spans="2:19" ht="12.95" customHeight="1">
      <c r="B33" s="50" t="s">
        <v>106</v>
      </c>
      <c r="C33" s="51" t="s">
        <v>570</v>
      </c>
      <c r="D33" s="52">
        <v>0</v>
      </c>
      <c r="E33" s="34"/>
      <c r="F33" s="50" t="s">
        <v>106</v>
      </c>
      <c r="G33" s="51" t="s">
        <v>398</v>
      </c>
      <c r="H33" s="52">
        <v>0</v>
      </c>
      <c r="I33" s="34"/>
      <c r="J33" s="50" t="s">
        <v>106</v>
      </c>
      <c r="K33" s="51" t="s">
        <v>526</v>
      </c>
      <c r="L33" s="52">
        <v>0</v>
      </c>
      <c r="M33" s="34"/>
      <c r="N33" s="50" t="s">
        <v>106</v>
      </c>
      <c r="O33" s="51" t="s">
        <v>412</v>
      </c>
      <c r="P33" s="52">
        <v>0</v>
      </c>
      <c r="R33" s="4"/>
    </row>
    <row r="34" spans="2:19" ht="12.95" customHeight="1">
      <c r="B34" s="50" t="s">
        <v>107</v>
      </c>
      <c r="C34" s="51" t="s">
        <v>571</v>
      </c>
      <c r="D34" s="52">
        <v>0</v>
      </c>
      <c r="E34" s="34"/>
      <c r="F34" s="50" t="s">
        <v>107</v>
      </c>
      <c r="G34" s="51" t="s">
        <v>400</v>
      </c>
      <c r="H34" s="52">
        <v>7</v>
      </c>
      <c r="I34" s="34"/>
      <c r="J34" s="50" t="s">
        <v>107</v>
      </c>
      <c r="K34" s="51" t="s">
        <v>527</v>
      </c>
      <c r="L34" s="52">
        <v>10</v>
      </c>
      <c r="M34" s="34"/>
      <c r="N34" s="50" t="s">
        <v>107</v>
      </c>
      <c r="O34" s="51" t="s">
        <v>737</v>
      </c>
      <c r="P34" s="52">
        <v>10</v>
      </c>
      <c r="R34" s="4"/>
    </row>
    <row r="35" spans="2:19" ht="12.95" customHeight="1">
      <c r="B35" s="50" t="s">
        <v>108</v>
      </c>
      <c r="C35" s="51" t="s">
        <v>849</v>
      </c>
      <c r="D35" s="52">
        <v>0</v>
      </c>
      <c r="E35" s="34"/>
      <c r="F35" s="50" t="s">
        <v>108</v>
      </c>
      <c r="G35" s="51" t="s">
        <v>928</v>
      </c>
      <c r="H35" s="52">
        <v>0</v>
      </c>
      <c r="I35" s="34"/>
      <c r="J35" s="50" t="s">
        <v>108</v>
      </c>
      <c r="K35" s="51" t="s">
        <v>529</v>
      </c>
      <c r="L35" s="52">
        <v>0</v>
      </c>
      <c r="M35" s="34"/>
      <c r="N35" s="50" t="s">
        <v>108</v>
      </c>
      <c r="O35" s="51" t="s">
        <v>775</v>
      </c>
      <c r="P35" s="52">
        <v>6</v>
      </c>
      <c r="R35" s="4"/>
    </row>
    <row r="36" spans="2:19" ht="12.95" customHeight="1">
      <c r="B36" s="50"/>
      <c r="C36" s="53" t="s">
        <v>28</v>
      </c>
      <c r="D36" s="54">
        <f>SUM(D28:D35)</f>
        <v>9</v>
      </c>
      <c r="E36" s="34"/>
      <c r="F36" s="50"/>
      <c r="G36" s="53" t="s">
        <v>28</v>
      </c>
      <c r="H36" s="54">
        <f>SUM(H28:H35)</f>
        <v>28</v>
      </c>
      <c r="I36" s="34"/>
      <c r="J36" s="50"/>
      <c r="K36" s="53" t="s">
        <v>28</v>
      </c>
      <c r="L36" s="54">
        <f>SUM(L28:L35)</f>
        <v>34</v>
      </c>
      <c r="M36" s="34"/>
      <c r="N36" s="51"/>
      <c r="O36" s="55" t="s">
        <v>28</v>
      </c>
      <c r="P36" s="54">
        <f>SUM(P28:P35)</f>
        <v>31</v>
      </c>
    </row>
    <row r="37" spans="2:19" ht="12.95" customHeight="1">
      <c r="B37" s="34"/>
      <c r="C37" s="34"/>
      <c r="D37" s="56"/>
      <c r="E37" s="34"/>
      <c r="F37" s="34"/>
      <c r="G37" s="46"/>
      <c r="H37" s="56"/>
      <c r="I37" s="34"/>
      <c r="J37" s="34"/>
      <c r="K37" s="46"/>
      <c r="L37" s="58"/>
      <c r="M37" s="34"/>
      <c r="N37" s="34"/>
      <c r="O37" s="46"/>
      <c r="P37" s="56"/>
    </row>
    <row r="38" spans="2:19" ht="12.95" customHeight="1">
      <c r="B38" s="519" t="s">
        <v>57</v>
      </c>
      <c r="C38" s="520"/>
      <c r="D38" s="159" t="s">
        <v>664</v>
      </c>
      <c r="E38" s="34"/>
      <c r="F38" s="526" t="str">
        <f>'Team Totals'!$A$28</f>
        <v>Bandits</v>
      </c>
      <c r="G38" s="527"/>
      <c r="H38" s="49" t="s">
        <v>591</v>
      </c>
      <c r="I38" s="34"/>
      <c r="J38" s="526" t="str">
        <f>'Team Totals'!$A$14</f>
        <v>Bellcows</v>
      </c>
      <c r="K38" s="527"/>
      <c r="L38" s="49" t="s">
        <v>591</v>
      </c>
      <c r="M38" s="34"/>
      <c r="N38" s="521" t="s">
        <v>153</v>
      </c>
      <c r="O38" s="521"/>
      <c r="P38" s="49" t="s">
        <v>591</v>
      </c>
      <c r="Q38" s="5"/>
      <c r="R38" s="28"/>
    </row>
    <row r="39" spans="2:19" ht="12.95" customHeight="1">
      <c r="B39" s="50" t="s">
        <v>104</v>
      </c>
      <c r="C39" s="51" t="s">
        <v>574</v>
      </c>
      <c r="D39" s="52">
        <v>6</v>
      </c>
      <c r="E39" s="34"/>
      <c r="F39" s="50" t="s">
        <v>104</v>
      </c>
      <c r="G39" s="51" t="s">
        <v>489</v>
      </c>
      <c r="H39" s="52">
        <v>9</v>
      </c>
      <c r="I39" s="34"/>
      <c r="J39" s="50" t="s">
        <v>104</v>
      </c>
      <c r="K39" s="51" t="s">
        <v>433</v>
      </c>
      <c r="L39" s="52">
        <v>3</v>
      </c>
      <c r="M39" s="34"/>
      <c r="N39" s="50" t="s">
        <v>104</v>
      </c>
      <c r="O39" s="51" t="s">
        <v>504</v>
      </c>
      <c r="P39" s="52">
        <v>12</v>
      </c>
      <c r="Q39" s="5"/>
      <c r="R39" s="28"/>
    </row>
    <row r="40" spans="2:19" ht="12.95" customHeight="1">
      <c r="B40" s="50" t="s">
        <v>105</v>
      </c>
      <c r="C40" s="51" t="s">
        <v>577</v>
      </c>
      <c r="D40" s="52">
        <v>0</v>
      </c>
      <c r="E40" s="34"/>
      <c r="F40" s="50" t="s">
        <v>105</v>
      </c>
      <c r="G40" s="51" t="s">
        <v>493</v>
      </c>
      <c r="H40" s="52">
        <v>0</v>
      </c>
      <c r="I40" s="34"/>
      <c r="J40" s="50" t="s">
        <v>105</v>
      </c>
      <c r="K40" s="51" t="s">
        <v>436</v>
      </c>
      <c r="L40" s="52">
        <v>0</v>
      </c>
      <c r="M40" s="34"/>
      <c r="N40" s="50" t="s">
        <v>105</v>
      </c>
      <c r="O40" s="51" t="s">
        <v>505</v>
      </c>
      <c r="P40" s="52">
        <v>0</v>
      </c>
      <c r="Q40" s="35"/>
      <c r="S40" s="40"/>
    </row>
    <row r="41" spans="2:19" ht="12.95" customHeight="1">
      <c r="B41" s="50" t="s">
        <v>105</v>
      </c>
      <c r="C41" s="51" t="s">
        <v>909</v>
      </c>
      <c r="D41" s="52">
        <v>0</v>
      </c>
      <c r="E41" s="34"/>
      <c r="F41" s="50" t="s">
        <v>105</v>
      </c>
      <c r="G41" s="51" t="s">
        <v>494</v>
      </c>
      <c r="H41" s="52">
        <v>6</v>
      </c>
      <c r="I41" s="34"/>
      <c r="J41" s="50" t="s">
        <v>105</v>
      </c>
      <c r="K41" s="51" t="s">
        <v>438</v>
      </c>
      <c r="L41" s="52">
        <v>0</v>
      </c>
      <c r="M41" s="34"/>
      <c r="N41" s="50" t="s">
        <v>105</v>
      </c>
      <c r="O41" s="51" t="s">
        <v>508</v>
      </c>
      <c r="P41" s="52">
        <v>3</v>
      </c>
      <c r="Q41" s="35"/>
      <c r="S41" s="40"/>
    </row>
    <row r="42" spans="2:19" ht="12.95" customHeight="1">
      <c r="B42" s="50" t="s">
        <v>106</v>
      </c>
      <c r="C42" s="51" t="s">
        <v>581</v>
      </c>
      <c r="D42" s="52">
        <v>0</v>
      </c>
      <c r="E42" s="34"/>
      <c r="F42" s="50" t="s">
        <v>106</v>
      </c>
      <c r="G42" s="51" t="s">
        <v>495</v>
      </c>
      <c r="H42" s="52">
        <v>3</v>
      </c>
      <c r="I42" s="34"/>
      <c r="J42" s="50" t="s">
        <v>106</v>
      </c>
      <c r="K42" s="51" t="s">
        <v>439</v>
      </c>
      <c r="L42" s="52">
        <v>0</v>
      </c>
      <c r="M42" s="34"/>
      <c r="N42" s="50" t="s">
        <v>106</v>
      </c>
      <c r="O42" s="51" t="s">
        <v>509</v>
      </c>
      <c r="P42" s="52">
        <v>0</v>
      </c>
      <c r="Q42" s="35"/>
      <c r="S42" s="41"/>
    </row>
    <row r="43" spans="2:19" ht="12.95" customHeight="1">
      <c r="B43" s="50" t="s">
        <v>106</v>
      </c>
      <c r="C43" s="51" t="s">
        <v>613</v>
      </c>
      <c r="D43" s="52">
        <v>0</v>
      </c>
      <c r="E43" s="34"/>
      <c r="F43" s="50" t="s">
        <v>106</v>
      </c>
      <c r="G43" s="51" t="s">
        <v>498</v>
      </c>
      <c r="H43" s="52">
        <v>3</v>
      </c>
      <c r="I43" s="34"/>
      <c r="J43" s="50" t="s">
        <v>106</v>
      </c>
      <c r="K43" s="51" t="s">
        <v>440</v>
      </c>
      <c r="L43" s="52">
        <v>0</v>
      </c>
      <c r="M43" s="34"/>
      <c r="N43" s="50" t="s">
        <v>106</v>
      </c>
      <c r="O43" s="51" t="s">
        <v>511</v>
      </c>
      <c r="P43" s="52">
        <v>0</v>
      </c>
      <c r="Q43" s="35"/>
      <c r="S43" s="41"/>
    </row>
    <row r="44" spans="2:19" ht="12.95" customHeight="1">
      <c r="B44" s="50" t="s">
        <v>106</v>
      </c>
      <c r="C44" s="51" t="s">
        <v>582</v>
      </c>
      <c r="D44" s="52">
        <v>0</v>
      </c>
      <c r="E44" s="34"/>
      <c r="F44" s="50" t="s">
        <v>106</v>
      </c>
      <c r="G44" s="51" t="s">
        <v>496</v>
      </c>
      <c r="H44" s="52">
        <v>3</v>
      </c>
      <c r="I44" s="34"/>
      <c r="J44" s="50" t="s">
        <v>106</v>
      </c>
      <c r="K44" s="51" t="s">
        <v>441</v>
      </c>
      <c r="L44" s="52">
        <v>0</v>
      </c>
      <c r="M44" s="34"/>
      <c r="N44" s="50" t="s">
        <v>106</v>
      </c>
      <c r="O44" s="51" t="s">
        <v>512</v>
      </c>
      <c r="P44" s="52">
        <v>3</v>
      </c>
      <c r="Q44" s="35"/>
      <c r="S44" s="41"/>
    </row>
    <row r="45" spans="2:19" ht="12.95" customHeight="1">
      <c r="B45" s="50" t="s">
        <v>107</v>
      </c>
      <c r="C45" s="51" t="s">
        <v>584</v>
      </c>
      <c r="D45" s="52">
        <v>0</v>
      </c>
      <c r="E45" s="34"/>
      <c r="F45" s="50" t="s">
        <v>107</v>
      </c>
      <c r="G45" s="51" t="s">
        <v>501</v>
      </c>
      <c r="H45" s="52">
        <v>5</v>
      </c>
      <c r="I45" s="34"/>
      <c r="J45" s="50" t="s">
        <v>107</v>
      </c>
      <c r="K45" s="51" t="s">
        <v>445</v>
      </c>
      <c r="L45" s="52">
        <v>4</v>
      </c>
      <c r="M45" s="34"/>
      <c r="N45" s="50" t="s">
        <v>107</v>
      </c>
      <c r="O45" s="51" t="s">
        <v>514</v>
      </c>
      <c r="P45" s="52">
        <v>4</v>
      </c>
      <c r="Q45" s="35"/>
      <c r="S45" s="41"/>
    </row>
    <row r="46" spans="2:19" ht="12.95" customHeight="1">
      <c r="B46" s="50" t="s">
        <v>108</v>
      </c>
      <c r="C46" s="51" t="s">
        <v>585</v>
      </c>
      <c r="D46" s="52">
        <v>0</v>
      </c>
      <c r="E46" s="34"/>
      <c r="F46" s="50" t="s">
        <v>108</v>
      </c>
      <c r="G46" s="51" t="s">
        <v>502</v>
      </c>
      <c r="H46" s="52">
        <v>0</v>
      </c>
      <c r="I46" s="34"/>
      <c r="J46" s="50" t="s">
        <v>108</v>
      </c>
      <c r="K46" s="51" t="s">
        <v>662</v>
      </c>
      <c r="L46" s="52">
        <v>0</v>
      </c>
      <c r="M46" s="34"/>
      <c r="N46" s="50" t="s">
        <v>108</v>
      </c>
      <c r="O46" s="51" t="s">
        <v>516</v>
      </c>
      <c r="P46" s="52">
        <v>0</v>
      </c>
      <c r="Q46" s="35"/>
      <c r="S46" s="41"/>
    </row>
    <row r="47" spans="2:19" ht="12.95" customHeight="1">
      <c r="B47" s="50"/>
      <c r="C47" s="53" t="s">
        <v>28</v>
      </c>
      <c r="D47" s="54">
        <f>SUM(D39:D46)</f>
        <v>6</v>
      </c>
      <c r="E47" s="34"/>
      <c r="F47" s="50"/>
      <c r="G47" s="53" t="s">
        <v>28</v>
      </c>
      <c r="H47" s="54">
        <f>SUM(H39:H46)</f>
        <v>29</v>
      </c>
      <c r="I47" s="34"/>
      <c r="J47" s="50"/>
      <c r="K47" s="53" t="s">
        <v>28</v>
      </c>
      <c r="L47" s="54">
        <f>SUM(L39:L46)</f>
        <v>7</v>
      </c>
      <c r="M47" s="34"/>
      <c r="N47" s="50"/>
      <c r="O47" s="53" t="s">
        <v>28</v>
      </c>
      <c r="P47" s="54">
        <f>SUM(P39:P46)</f>
        <v>22</v>
      </c>
      <c r="Q47" s="35"/>
      <c r="S47" s="41"/>
    </row>
    <row r="48" spans="2:19" ht="12.95" customHeight="1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S48" s="41"/>
    </row>
    <row r="49" spans="2:20" ht="12.95" customHeight="1">
      <c r="B49" s="523" t="s">
        <v>30</v>
      </c>
      <c r="C49" s="523"/>
      <c r="D49" s="523"/>
      <c r="E49" s="523"/>
      <c r="F49" s="523"/>
      <c r="G49" s="523"/>
      <c r="H49" s="523"/>
      <c r="I49" s="523"/>
      <c r="J49" s="523"/>
      <c r="K49" s="523"/>
      <c r="L49" s="523"/>
      <c r="M49" s="523"/>
      <c r="N49" s="523"/>
      <c r="O49" s="59" t="s">
        <v>76</v>
      </c>
      <c r="P49" s="60"/>
      <c r="Q49" s="35"/>
      <c r="R49" s="539"/>
      <c r="S49" s="539"/>
      <c r="T49" s="539"/>
    </row>
    <row r="50" spans="2:20" ht="12.95" customHeight="1">
      <c r="B50" s="252" t="s">
        <v>31</v>
      </c>
      <c r="C50" s="61" t="s">
        <v>933</v>
      </c>
      <c r="D50" s="62">
        <f>L36</f>
        <v>34</v>
      </c>
      <c r="E50" s="63"/>
      <c r="F50" s="62"/>
      <c r="G50" s="61" t="s">
        <v>153</v>
      </c>
      <c r="H50" s="62">
        <f>P47</f>
        <v>22</v>
      </c>
      <c r="I50" s="63"/>
      <c r="J50" s="236" t="s">
        <v>31</v>
      </c>
      <c r="K50" s="61" t="s">
        <v>931</v>
      </c>
      <c r="L50" s="62">
        <f>P25</f>
        <v>44</v>
      </c>
      <c r="M50" s="63"/>
      <c r="N50" s="64" t="s">
        <v>31</v>
      </c>
      <c r="O50" s="61" t="s">
        <v>929</v>
      </c>
      <c r="P50" s="65">
        <f>H14</f>
        <v>18</v>
      </c>
      <c r="Q50" s="35"/>
      <c r="R50" s="539"/>
      <c r="S50" s="539"/>
      <c r="T50" s="539"/>
    </row>
    <row r="51" spans="2:20" ht="12.95" customHeight="1">
      <c r="B51" s="338"/>
      <c r="C51" s="46" t="s">
        <v>154</v>
      </c>
      <c r="D51" s="66">
        <f>L47</f>
        <v>7</v>
      </c>
      <c r="E51" s="66"/>
      <c r="F51" s="74" t="s">
        <v>31</v>
      </c>
      <c r="G51" s="46" t="s">
        <v>932</v>
      </c>
      <c r="H51" s="66">
        <f>P14</f>
        <v>42</v>
      </c>
      <c r="I51" s="34"/>
      <c r="J51" s="46"/>
      <c r="K51" s="46" t="s">
        <v>25</v>
      </c>
      <c r="L51" s="66">
        <f>L25</f>
        <v>32</v>
      </c>
      <c r="M51" s="34"/>
      <c r="N51" s="74"/>
      <c r="O51" s="46" t="s">
        <v>152</v>
      </c>
      <c r="P51" s="69">
        <f>D36</f>
        <v>9</v>
      </c>
      <c r="Q51" s="35"/>
      <c r="R51" s="539"/>
      <c r="S51" s="539"/>
      <c r="T51" s="539"/>
    </row>
    <row r="52" spans="2:20" ht="12.95" customHeight="1">
      <c r="B52" s="315"/>
      <c r="C52" s="171"/>
      <c r="D52" s="171"/>
      <c r="E52" s="34"/>
      <c r="F52" s="56"/>
      <c r="G52" s="171"/>
      <c r="H52" s="171"/>
      <c r="I52" s="34"/>
      <c r="J52" s="34"/>
      <c r="K52" s="171"/>
      <c r="L52" s="171"/>
      <c r="M52" s="34"/>
      <c r="N52" s="122"/>
      <c r="O52" s="171"/>
      <c r="P52" s="175"/>
      <c r="Q52" s="35"/>
      <c r="R52" s="539"/>
      <c r="S52" s="539"/>
      <c r="T52" s="539"/>
    </row>
    <row r="53" spans="2:20" ht="12.95" customHeight="1">
      <c r="B53" s="253" t="s">
        <v>31</v>
      </c>
      <c r="C53" s="46" t="s">
        <v>934</v>
      </c>
      <c r="D53" s="66">
        <f>H36</f>
        <v>28</v>
      </c>
      <c r="E53" s="34"/>
      <c r="F53" s="66"/>
      <c r="G53" s="46" t="s">
        <v>655</v>
      </c>
      <c r="H53" s="66">
        <f>L14</f>
        <v>26</v>
      </c>
      <c r="I53" s="34"/>
      <c r="J53" s="66"/>
      <c r="K53" s="46" t="s">
        <v>930</v>
      </c>
      <c r="L53" s="66">
        <f>D14</f>
        <v>21</v>
      </c>
      <c r="M53" s="34"/>
      <c r="N53" s="74"/>
      <c r="O53" s="46" t="s">
        <v>57</v>
      </c>
      <c r="P53" s="69">
        <f>D47</f>
        <v>6</v>
      </c>
      <c r="R53" s="539"/>
      <c r="S53" s="539"/>
      <c r="T53" s="539"/>
    </row>
    <row r="54" spans="2:20" ht="12.95" customHeight="1">
      <c r="B54" s="339"/>
      <c r="C54" s="75" t="s">
        <v>21</v>
      </c>
      <c r="D54" s="76">
        <f>D25</f>
        <v>10</v>
      </c>
      <c r="E54" s="75"/>
      <c r="F54" s="419" t="s">
        <v>82</v>
      </c>
      <c r="G54" s="75" t="s">
        <v>83</v>
      </c>
      <c r="H54" s="76">
        <f>P36</f>
        <v>31</v>
      </c>
      <c r="I54" s="155"/>
      <c r="J54" s="419" t="s">
        <v>82</v>
      </c>
      <c r="K54" s="75" t="s">
        <v>155</v>
      </c>
      <c r="L54" s="76">
        <f>H25</f>
        <v>40</v>
      </c>
      <c r="M54" s="155"/>
      <c r="N54" s="104" t="s">
        <v>31</v>
      </c>
      <c r="O54" s="75" t="s">
        <v>767</v>
      </c>
      <c r="P54" s="77">
        <f>H47</f>
        <v>29</v>
      </c>
      <c r="R54" s="539"/>
      <c r="S54" s="539"/>
      <c r="T54" s="539"/>
    </row>
    <row r="55" spans="2:20" ht="12.95" customHeight="1">
      <c r="B55" s="34"/>
      <c r="C55" s="34"/>
      <c r="D55" s="34"/>
      <c r="E55" s="34"/>
      <c r="F55" s="34"/>
      <c r="G55" s="34"/>
      <c r="H55" s="34"/>
      <c r="I55" s="34"/>
      <c r="J55" s="78"/>
      <c r="K55" s="78"/>
      <c r="L55" s="34"/>
      <c r="M55" s="34"/>
      <c r="N55" s="34"/>
      <c r="O55" s="34"/>
      <c r="P55" s="34"/>
      <c r="R55" s="539"/>
      <c r="S55" s="539"/>
      <c r="T55" s="539"/>
    </row>
    <row r="56" spans="2:20" ht="12.95" customHeight="1">
      <c r="B56" s="528" t="s">
        <v>125</v>
      </c>
      <c r="C56" s="529"/>
      <c r="D56" s="80" t="s">
        <v>29</v>
      </c>
      <c r="E56" s="34"/>
      <c r="F56" s="79" t="s">
        <v>32</v>
      </c>
      <c r="G56" s="81"/>
      <c r="H56" s="81"/>
      <c r="I56" s="81"/>
      <c r="J56" s="81"/>
      <c r="K56" s="81"/>
      <c r="L56" s="80"/>
      <c r="M56" s="46"/>
      <c r="N56" s="79" t="s">
        <v>58</v>
      </c>
      <c r="O56" s="81"/>
      <c r="P56" s="80"/>
      <c r="R56" s="539"/>
      <c r="S56" s="539"/>
      <c r="T56" s="539"/>
    </row>
    <row r="57" spans="2:20" ht="12.95" customHeight="1">
      <c r="B57" s="82" t="s">
        <v>113</v>
      </c>
      <c r="C57" s="83"/>
      <c r="D57" s="52">
        <f>$P$25</f>
        <v>44</v>
      </c>
      <c r="E57" s="34"/>
      <c r="F57" s="504" t="s">
        <v>951</v>
      </c>
      <c r="G57" s="505"/>
      <c r="H57" s="505"/>
      <c r="I57" s="505"/>
      <c r="J57" s="505"/>
      <c r="K57" s="505"/>
      <c r="L57" s="506"/>
      <c r="M57" s="34"/>
      <c r="N57" s="84" t="s">
        <v>159</v>
      </c>
      <c r="O57" s="46"/>
      <c r="P57" s="72"/>
      <c r="R57" s="539"/>
      <c r="S57" s="539"/>
      <c r="T57" s="539"/>
    </row>
    <row r="58" spans="2:20" ht="12.95" customHeight="1">
      <c r="B58" s="82" t="s">
        <v>26</v>
      </c>
      <c r="C58" s="83"/>
      <c r="D58" s="52">
        <f>$P$14</f>
        <v>42</v>
      </c>
      <c r="E58" s="34"/>
      <c r="F58" s="504" t="s">
        <v>950</v>
      </c>
      <c r="G58" s="505"/>
      <c r="H58" s="505"/>
      <c r="I58" s="505"/>
      <c r="J58" s="505"/>
      <c r="K58" s="505"/>
      <c r="L58" s="506"/>
      <c r="M58" s="34"/>
      <c r="N58" s="70" t="s">
        <v>935</v>
      </c>
      <c r="O58" s="34"/>
      <c r="P58" s="72">
        <f>MAX(D6:D12,H6:H12,L6:L12,P6:P12,D17:D23,H17:H23,L17:L23,P17:P23,D28:D34,H28:H34,L28:L34,P28:P34,D39:D45,H39:H45,L39:L45,P39:P45)</f>
        <v>24</v>
      </c>
    </row>
    <row r="59" spans="2:20" ht="12.95" customHeight="1">
      <c r="B59" s="82" t="s">
        <v>155</v>
      </c>
      <c r="C59" s="83"/>
      <c r="D59" s="52">
        <f>$H$25</f>
        <v>40</v>
      </c>
      <c r="E59" s="34"/>
      <c r="F59" s="504" t="s">
        <v>946</v>
      </c>
      <c r="G59" s="505"/>
      <c r="H59" s="505"/>
      <c r="I59" s="505"/>
      <c r="J59" s="505"/>
      <c r="K59" s="505"/>
      <c r="L59" s="506"/>
      <c r="M59" s="34"/>
      <c r="N59" s="84" t="s">
        <v>160</v>
      </c>
      <c r="O59" s="46"/>
      <c r="P59" s="72"/>
    </row>
    <row r="60" spans="2:20" ht="12.95" customHeight="1">
      <c r="B60" s="82" t="s">
        <v>19</v>
      </c>
      <c r="C60" s="83"/>
      <c r="D60" s="52">
        <f>$L$36</f>
        <v>34</v>
      </c>
      <c r="E60" s="34"/>
      <c r="F60" s="504" t="s">
        <v>947</v>
      </c>
      <c r="G60" s="505"/>
      <c r="H60" s="505"/>
      <c r="I60" s="505"/>
      <c r="J60" s="505"/>
      <c r="K60" s="505"/>
      <c r="L60" s="506"/>
      <c r="M60" s="34"/>
      <c r="N60" s="70" t="s">
        <v>155</v>
      </c>
      <c r="O60" s="46"/>
      <c r="P60" s="72">
        <f>MAX(D14,H14,L14,P14,D25,H25,L25,P25,D36,H36,L36,P36,D47,H47,L47,P47)</f>
        <v>44</v>
      </c>
    </row>
    <row r="61" spans="2:20" ht="12.95" customHeight="1">
      <c r="B61" s="82" t="s">
        <v>25</v>
      </c>
      <c r="C61" s="83"/>
      <c r="D61" s="52">
        <f>$L$25</f>
        <v>32</v>
      </c>
      <c r="E61" s="34"/>
      <c r="F61" s="504" t="s">
        <v>948</v>
      </c>
      <c r="G61" s="505"/>
      <c r="H61" s="505"/>
      <c r="I61" s="505"/>
      <c r="J61" s="505"/>
      <c r="K61" s="505"/>
      <c r="L61" s="506"/>
      <c r="M61" s="34"/>
      <c r="N61" s="84" t="s">
        <v>161</v>
      </c>
      <c r="O61" s="34"/>
      <c r="P61" s="72"/>
    </row>
    <row r="62" spans="2:20" ht="12.95" customHeight="1">
      <c r="B62" s="82" t="s">
        <v>83</v>
      </c>
      <c r="C62" s="83"/>
      <c r="D62" s="52">
        <f>$P$36</f>
        <v>31</v>
      </c>
      <c r="E62" s="34"/>
      <c r="F62" s="504" t="s">
        <v>949</v>
      </c>
      <c r="G62" s="505"/>
      <c r="H62" s="505"/>
      <c r="I62" s="505"/>
      <c r="J62" s="505"/>
      <c r="K62" s="505"/>
      <c r="L62" s="506"/>
      <c r="M62" s="34"/>
      <c r="N62" s="70" t="s">
        <v>57</v>
      </c>
      <c r="O62" s="46"/>
      <c r="P62" s="72">
        <f>MIN(D14,H14,L14,P14,D25,H25,L25,P25,D36,H36,L36,P36,D47,H47,L47,P47)</f>
        <v>6</v>
      </c>
    </row>
    <row r="63" spans="2:20" ht="12.95" customHeight="1">
      <c r="B63" s="82" t="s">
        <v>192</v>
      </c>
      <c r="C63" s="83"/>
      <c r="D63" s="52">
        <f>$H$47</f>
        <v>29</v>
      </c>
      <c r="E63" s="34"/>
      <c r="F63" s="504" t="s">
        <v>952</v>
      </c>
      <c r="G63" s="505"/>
      <c r="H63" s="505"/>
      <c r="I63" s="505"/>
      <c r="J63" s="505"/>
      <c r="K63" s="505"/>
      <c r="L63" s="506"/>
      <c r="M63" s="34"/>
      <c r="N63" s="84" t="s">
        <v>172</v>
      </c>
      <c r="O63" s="34"/>
      <c r="P63" s="69"/>
    </row>
    <row r="64" spans="2:20" ht="12.95" customHeight="1">
      <c r="B64" s="82" t="s">
        <v>24</v>
      </c>
      <c r="C64" s="83"/>
      <c r="D64" s="52">
        <f>$H$36</f>
        <v>28</v>
      </c>
      <c r="E64" s="34"/>
      <c r="F64" s="504" t="s">
        <v>953</v>
      </c>
      <c r="G64" s="505"/>
      <c r="H64" s="505"/>
      <c r="I64" s="505"/>
      <c r="J64" s="505"/>
      <c r="K64" s="505"/>
      <c r="L64" s="506"/>
      <c r="M64" s="34"/>
      <c r="N64" s="512" t="s">
        <v>148</v>
      </c>
      <c r="O64" s="513"/>
      <c r="P64" s="85">
        <v>20</v>
      </c>
    </row>
    <row r="65" spans="2:31" ht="12.95" customHeight="1">
      <c r="B65" s="82" t="s">
        <v>20</v>
      </c>
      <c r="C65" s="83"/>
      <c r="D65" s="52">
        <f>$L$14</f>
        <v>26</v>
      </c>
      <c r="E65" s="34"/>
      <c r="F65" s="504" t="s">
        <v>954</v>
      </c>
      <c r="G65" s="505"/>
      <c r="H65" s="505"/>
      <c r="I65" s="505"/>
      <c r="J65" s="505"/>
      <c r="K65" s="505"/>
      <c r="L65" s="506"/>
      <c r="M65" s="34"/>
      <c r="N65" s="34"/>
      <c r="O65" s="34"/>
      <c r="P65" s="34"/>
    </row>
    <row r="66" spans="2:31" ht="12.95" customHeight="1">
      <c r="B66" s="82" t="s">
        <v>153</v>
      </c>
      <c r="C66" s="83"/>
      <c r="D66" s="52">
        <f>$P$47</f>
        <v>22</v>
      </c>
      <c r="E66" s="34"/>
      <c r="F66" s="504" t="s">
        <v>955</v>
      </c>
      <c r="G66" s="505"/>
      <c r="H66" s="505"/>
      <c r="I66" s="505"/>
      <c r="J66" s="505"/>
      <c r="K66" s="505"/>
      <c r="L66" s="506"/>
      <c r="M66" s="34"/>
      <c r="N66" s="79" t="s">
        <v>126</v>
      </c>
      <c r="O66" s="81"/>
      <c r="P66" s="86"/>
    </row>
    <row r="67" spans="2:31" ht="12.95" customHeight="1">
      <c r="B67" s="82" t="s">
        <v>109</v>
      </c>
      <c r="C67" s="83"/>
      <c r="D67" s="52">
        <f>$D$14</f>
        <v>21</v>
      </c>
      <c r="E67" s="34"/>
      <c r="F67" s="502" t="s">
        <v>956</v>
      </c>
      <c r="G67" s="517"/>
      <c r="H67" s="517"/>
      <c r="I67" s="517"/>
      <c r="J67" s="517"/>
      <c r="K67" s="517"/>
      <c r="L67" s="503"/>
      <c r="M67" s="34"/>
      <c r="N67" s="501" t="s">
        <v>938</v>
      </c>
      <c r="O67" s="501" t="s">
        <v>297</v>
      </c>
      <c r="P67" s="501" t="s">
        <v>297</v>
      </c>
      <c r="R67" s="172"/>
      <c r="S67" s="176"/>
      <c r="T67" s="173"/>
      <c r="U67" s="105"/>
      <c r="V67" s="46"/>
      <c r="W67" s="66"/>
      <c r="X67" s="34"/>
      <c r="Y67" s="105"/>
      <c r="Z67" s="46"/>
      <c r="AA67" s="66"/>
      <c r="AB67" s="34"/>
      <c r="AC67" s="160"/>
      <c r="AD67" s="46"/>
      <c r="AE67" s="66"/>
    </row>
    <row r="68" spans="2:31" ht="12.95" customHeight="1">
      <c r="B68" s="82" t="s">
        <v>148</v>
      </c>
      <c r="C68" s="83"/>
      <c r="D68" s="52">
        <f>$H$14</f>
        <v>18</v>
      </c>
      <c r="E68" s="34"/>
      <c r="F68" s="504" t="s">
        <v>957</v>
      </c>
      <c r="G68" s="505"/>
      <c r="H68" s="505"/>
      <c r="I68" s="505"/>
      <c r="J68" s="505"/>
      <c r="K68" s="505"/>
      <c r="L68" s="506"/>
      <c r="M68" s="34"/>
      <c r="N68" s="501" t="s">
        <v>940</v>
      </c>
      <c r="O68" s="501" t="s">
        <v>309</v>
      </c>
      <c r="P68" s="501" t="s">
        <v>309</v>
      </c>
      <c r="R68" s="172"/>
      <c r="S68" s="176"/>
      <c r="T68" s="173"/>
      <c r="U68" s="163"/>
      <c r="V68" s="46"/>
      <c r="W68" s="66"/>
      <c r="X68" s="34"/>
      <c r="Y68" s="168"/>
      <c r="Z68" s="46"/>
      <c r="AA68" s="66"/>
      <c r="AB68" s="34"/>
      <c r="AC68" s="74"/>
      <c r="AD68" s="46"/>
      <c r="AE68" s="66"/>
    </row>
    <row r="69" spans="2:31" ht="12.95" customHeight="1">
      <c r="B69" s="82" t="s">
        <v>21</v>
      </c>
      <c r="C69" s="83"/>
      <c r="D69" s="52">
        <f>$D$25</f>
        <v>10</v>
      </c>
      <c r="E69" s="34"/>
      <c r="F69" s="504" t="s">
        <v>958</v>
      </c>
      <c r="G69" s="505"/>
      <c r="H69" s="505"/>
      <c r="I69" s="505"/>
      <c r="J69" s="505"/>
      <c r="K69" s="505"/>
      <c r="L69" s="506"/>
      <c r="M69" s="34"/>
      <c r="N69" s="501" t="s">
        <v>939</v>
      </c>
      <c r="O69" s="501" t="s">
        <v>321</v>
      </c>
      <c r="P69" s="501" t="s">
        <v>321</v>
      </c>
      <c r="R69" s="172"/>
      <c r="S69" s="176"/>
      <c r="T69" s="173"/>
      <c r="U69" s="71"/>
      <c r="X69" s="34"/>
      <c r="Y69" s="71"/>
      <c r="AB69" s="34"/>
      <c r="AC69" s="34"/>
      <c r="AD69" s="34"/>
      <c r="AE69" s="34"/>
    </row>
    <row r="70" spans="2:31" ht="12.95" customHeight="1">
      <c r="B70" s="82" t="s">
        <v>152</v>
      </c>
      <c r="C70" s="83"/>
      <c r="D70" s="52">
        <f>$D$36</f>
        <v>9</v>
      </c>
      <c r="E70" s="34"/>
      <c r="F70" s="504" t="s">
        <v>959</v>
      </c>
      <c r="G70" s="505"/>
      <c r="H70" s="505"/>
      <c r="I70" s="505"/>
      <c r="J70" s="505"/>
      <c r="K70" s="505"/>
      <c r="L70" s="506"/>
      <c r="M70" s="34"/>
      <c r="N70" s="501" t="s">
        <v>941</v>
      </c>
      <c r="O70" s="501" t="s">
        <v>334</v>
      </c>
      <c r="P70" s="501" t="s">
        <v>334</v>
      </c>
      <c r="R70" s="172"/>
      <c r="S70" s="176"/>
      <c r="T70" s="173"/>
      <c r="U70" s="163"/>
      <c r="V70" s="46"/>
      <c r="W70" s="66"/>
      <c r="X70" s="34"/>
      <c r="Y70" s="105"/>
      <c r="Z70" s="46"/>
      <c r="AA70" s="66"/>
      <c r="AB70" s="34"/>
      <c r="AC70" s="74"/>
      <c r="AD70" s="46"/>
      <c r="AE70" s="66"/>
    </row>
    <row r="71" spans="2:31" ht="12.95" customHeight="1">
      <c r="B71" s="82" t="s">
        <v>154</v>
      </c>
      <c r="C71" s="83"/>
      <c r="D71" s="52">
        <f>$L$47</f>
        <v>7</v>
      </c>
      <c r="E71" s="34"/>
      <c r="F71" s="504" t="s">
        <v>960</v>
      </c>
      <c r="G71" s="505"/>
      <c r="H71" s="505"/>
      <c r="I71" s="505"/>
      <c r="J71" s="505"/>
      <c r="K71" s="505"/>
      <c r="L71" s="506"/>
      <c r="M71" s="34"/>
      <c r="N71" s="501" t="s">
        <v>942</v>
      </c>
      <c r="O71" s="501" t="s">
        <v>348</v>
      </c>
      <c r="P71" s="501" t="s">
        <v>348</v>
      </c>
      <c r="R71" s="172"/>
      <c r="S71" s="176"/>
      <c r="T71" s="173"/>
      <c r="U71" s="74"/>
      <c r="V71" s="46"/>
      <c r="W71" s="66"/>
      <c r="X71" s="34"/>
      <c r="Y71" s="73"/>
      <c r="Z71" s="46"/>
      <c r="AA71" s="66"/>
      <c r="AB71" s="34"/>
      <c r="AC71" s="163"/>
      <c r="AD71" s="46"/>
      <c r="AE71" s="66"/>
    </row>
    <row r="72" spans="2:31" ht="12.95" customHeight="1">
      <c r="B72" s="82" t="s">
        <v>57</v>
      </c>
      <c r="C72" s="83"/>
      <c r="D72" s="52">
        <f>$D$47</f>
        <v>6</v>
      </c>
      <c r="E72" s="34"/>
      <c r="F72" s="504" t="s">
        <v>961</v>
      </c>
      <c r="G72" s="505"/>
      <c r="H72" s="505"/>
      <c r="I72" s="505"/>
      <c r="J72" s="505"/>
      <c r="K72" s="505"/>
      <c r="L72" s="506"/>
      <c r="M72" s="34"/>
      <c r="N72" s="501" t="s">
        <v>943</v>
      </c>
      <c r="O72" s="501" t="s">
        <v>273</v>
      </c>
      <c r="P72" s="501" t="s">
        <v>273</v>
      </c>
      <c r="R72" s="172"/>
      <c r="S72" s="176"/>
      <c r="T72" s="173"/>
    </row>
    <row r="73" spans="2:31" ht="12.95" customHeight="1">
      <c r="B73" s="34"/>
      <c r="C73" s="34"/>
      <c r="D73" s="34"/>
      <c r="E73" s="34"/>
      <c r="M73" s="34"/>
      <c r="N73" s="501" t="s">
        <v>944</v>
      </c>
      <c r="O73" s="501" t="s">
        <v>281</v>
      </c>
      <c r="P73" s="501" t="s">
        <v>281</v>
      </c>
      <c r="R73" s="172"/>
      <c r="S73" s="176"/>
      <c r="T73" s="173"/>
    </row>
    <row r="74" spans="2:31" ht="12.95" customHeight="1">
      <c r="B74" s="514" t="s">
        <v>112</v>
      </c>
      <c r="C74" s="515"/>
      <c r="D74" s="516"/>
      <c r="E74" s="34"/>
      <c r="F74" s="329" t="s">
        <v>82</v>
      </c>
      <c r="G74" s="534" t="s">
        <v>59</v>
      </c>
      <c r="H74" s="535"/>
      <c r="I74" s="158">
        <v>2</v>
      </c>
      <c r="J74" s="158">
        <f>'wk7'!J74+I74</f>
        <v>31</v>
      </c>
      <c r="K74" s="536" t="s">
        <v>936</v>
      </c>
      <c r="L74" s="536"/>
      <c r="M74" s="34"/>
      <c r="N74" s="501" t="s">
        <v>945</v>
      </c>
      <c r="O74" s="501" t="s">
        <v>289</v>
      </c>
      <c r="P74" s="501" t="s">
        <v>289</v>
      </c>
      <c r="R74" s="172"/>
      <c r="S74" s="176"/>
      <c r="T74" s="173"/>
    </row>
    <row r="75" spans="2:31" ht="12.95" customHeight="1">
      <c r="B75" s="502" t="s">
        <v>803</v>
      </c>
      <c r="C75" s="517"/>
      <c r="D75" s="87">
        <f>MAX('Team Totals'!$T$8,'Team Totals'!$T$15,'Team Totals'!$T$22,'Team Totals'!$T$29)</f>
        <v>1946</v>
      </c>
      <c r="E75" s="34"/>
      <c r="F75" s="330" t="s">
        <v>31</v>
      </c>
      <c r="G75" s="552" t="s">
        <v>60</v>
      </c>
      <c r="H75" s="553"/>
      <c r="I75" s="90">
        <v>5</v>
      </c>
      <c r="J75" s="90">
        <f>'wk7'!J75+I75</f>
        <v>31</v>
      </c>
      <c r="K75" s="536" t="s">
        <v>937</v>
      </c>
      <c r="L75" s="536"/>
      <c r="M75" s="34"/>
      <c r="N75" s="498" t="str">
        <f>'wk9'!$B$3</f>
        <v>OFF: CLE, DAL, DEN, NYG, PIT &amp; SF</v>
      </c>
      <c r="O75" s="499"/>
      <c r="P75" s="500"/>
    </row>
    <row r="76" spans="2:31" ht="12.95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</sheetData>
  <sortState xmlns:xlrd2="http://schemas.microsoft.com/office/spreadsheetml/2017/richdata2" ref="B57:D72">
    <sortCondition descending="1" ref="D72"/>
  </sortState>
  <mergeCells count="61">
    <mergeCell ref="B75:C75"/>
    <mergeCell ref="N64:O64"/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B74:D74"/>
    <mergeCell ref="F60:L60"/>
    <mergeCell ref="N75:P75"/>
    <mergeCell ref="N71:P71"/>
    <mergeCell ref="N72:P72"/>
    <mergeCell ref="B5:C5"/>
    <mergeCell ref="F5:G5"/>
    <mergeCell ref="B16:C16"/>
    <mergeCell ref="F16:G16"/>
    <mergeCell ref="F59:L59"/>
    <mergeCell ref="F57:L57"/>
    <mergeCell ref="F58:L58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F63:L63"/>
    <mergeCell ref="N73:P73"/>
    <mergeCell ref="N74:P74"/>
    <mergeCell ref="N70:P70"/>
    <mergeCell ref="N69:P69"/>
    <mergeCell ref="N68:P68"/>
    <mergeCell ref="F1:L2"/>
    <mergeCell ref="G75:H75"/>
    <mergeCell ref="K75:L75"/>
    <mergeCell ref="F71:L71"/>
    <mergeCell ref="G74:H74"/>
    <mergeCell ref="K74:L74"/>
    <mergeCell ref="F64:L64"/>
    <mergeCell ref="F65:L65"/>
    <mergeCell ref="F68:L68"/>
    <mergeCell ref="F72:L72"/>
    <mergeCell ref="F67:L67"/>
    <mergeCell ref="F61:L61"/>
    <mergeCell ref="F62:L62"/>
    <mergeCell ref="F66:L66"/>
    <mergeCell ref="F70:L70"/>
    <mergeCell ref="F69:L69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Team Totals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wk18</vt:lpstr>
      <vt:lpstr>Roster Totals</vt:lpstr>
      <vt:lpstr>2022 Schedule</vt:lpstr>
      <vt:lpstr>Misc.</vt:lpstr>
      <vt:lpstr>Headlines</vt:lpstr>
      <vt:lpstr>'wk16'!OLE_LINK1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'wk18'!Print_Area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'Roster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2014-12-16T23:36:33Z</cp:lastPrinted>
  <dcterms:created xsi:type="dcterms:W3CDTF">2001-09-08T03:12:30Z</dcterms:created>
  <dcterms:modified xsi:type="dcterms:W3CDTF">2023-01-10T00:02:17Z</dcterms:modified>
</cp:coreProperties>
</file>