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howInkAnnotation="0" saveExternalLinkValues="0"/>
  <mc:AlternateContent xmlns:mc="http://schemas.openxmlformats.org/markup-compatibility/2006">
    <mc:Choice Requires="x15">
      <x15ac:absPath xmlns:x15ac="http://schemas.microsoft.com/office/spreadsheetml/2010/11/ac" url="C:\Users\Hand\Documents\BDFL\"/>
    </mc:Choice>
  </mc:AlternateContent>
  <xr:revisionPtr revIDLastSave="0" documentId="13_ncr:1_{213F0B5F-7B87-4EB9-A98C-3898B713F485}" xr6:coauthVersionLast="47" xr6:coauthVersionMax="47" xr10:uidLastSave="{00000000-0000-0000-0000-000000000000}"/>
  <bookViews>
    <workbookView xWindow="-120" yWindow="-120" windowWidth="29040" windowHeight="15840" tabRatio="852" firstSheet="1" activeTab="18" xr2:uid="{00000000-000D-0000-FFFF-FFFF00000000}"/>
  </bookViews>
  <sheets>
    <sheet name="Team Totals" sheetId="1" r:id="rId1"/>
    <sheet name="wk1" sheetId="3" r:id="rId2"/>
    <sheet name="wk2" sheetId="7" r:id="rId3"/>
    <sheet name="wk3" sheetId="12" r:id="rId4"/>
    <sheet name="wk4" sheetId="2" r:id="rId5"/>
    <sheet name="wk5" sheetId="8" r:id="rId6"/>
    <sheet name="wk6" sheetId="13" r:id="rId7"/>
    <sheet name="wk7" sheetId="20" r:id="rId8"/>
    <sheet name="wk8" sheetId="9" r:id="rId9"/>
    <sheet name="wk9" sheetId="5" r:id="rId10"/>
    <sheet name="wk10" sheetId="10" r:id="rId11"/>
    <sheet name="wk11" sheetId="11" r:id="rId12"/>
    <sheet name="wk12" sheetId="6" r:id="rId13"/>
    <sheet name="wk13" sheetId="15" r:id="rId14"/>
    <sheet name="wk14" sheetId="14" r:id="rId15"/>
    <sheet name="wk15" sheetId="16" r:id="rId16"/>
    <sheet name="wk16" sheetId="17" r:id="rId17"/>
    <sheet name="wk17" sheetId="18" r:id="rId18"/>
    <sheet name="wk18" sheetId="25" r:id="rId19"/>
    <sheet name="Roster Totals" sheetId="21" r:id="rId20"/>
    <sheet name="Schedule" sheetId="22" r:id="rId21"/>
    <sheet name="Misc." sheetId="24" r:id="rId22"/>
    <sheet name="2025 Standings" sheetId="27" r:id="rId23"/>
    <sheet name="Headlines" sheetId="26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Bledsoe_BUF">#REF!</definedName>
    <definedName name="BledsoeWk1">#REF!</definedName>
    <definedName name="BledsoeWk10">#REF!</definedName>
    <definedName name="BledsoeWk11">#REF!</definedName>
    <definedName name="BledsoeWk12">#REF!</definedName>
    <definedName name="BledsoeWk13">#REF!</definedName>
    <definedName name="BledsoeWk14">#REF!</definedName>
    <definedName name="BledsoeWk15">#REF!</definedName>
    <definedName name="BledsoeWk16">#REF!</definedName>
    <definedName name="BledsoeWk17">#REF!</definedName>
    <definedName name="BledsoeWk2">#REF!</definedName>
    <definedName name="BledsoeWk3">#REF!</definedName>
    <definedName name="BledsoeWk4">#REF!</definedName>
    <definedName name="BledsoeWk5">#REF!</definedName>
    <definedName name="BledsoeWk6">#REF!</definedName>
    <definedName name="BledsoeWk7">#REF!</definedName>
    <definedName name="BledsoeWk8">#REF!</definedName>
    <definedName name="BledsoeWk9">#REF!</definedName>
    <definedName name="Brown_OAK">#REF!</definedName>
    <definedName name="Carlson_OAK">#REF!</definedName>
    <definedName name="Carr_OAK">#REF!</definedName>
    <definedName name="Carson_SEA">#REF!</definedName>
    <definedName name="Crowell_OAK">#REF!</definedName>
    <definedName name="Duckett_ATL">#REF!</definedName>
    <definedName name="DuckettWk1">#REF!</definedName>
    <definedName name="DuckettWk10">#REF!</definedName>
    <definedName name="DuckettWk11">#REF!</definedName>
    <definedName name="DuckettWk12">#REF!</definedName>
    <definedName name="DuckettWk13">#REF!</definedName>
    <definedName name="DuckettWk14">#REF!</definedName>
    <definedName name="DuckettWk15">#REF!</definedName>
    <definedName name="DuckettWk16">#REF!</definedName>
    <definedName name="DuckettWk17">#REF!</definedName>
    <definedName name="DuckettWk2">#REF!</definedName>
    <definedName name="DuckettWk3">#REF!</definedName>
    <definedName name="DuckettWk4">#REF!</definedName>
    <definedName name="DuckettWk5">#REF!</definedName>
    <definedName name="DuckettWk6">#REF!</definedName>
    <definedName name="DuckettWk7">#REF!</definedName>
    <definedName name="DuckettWk8">#REF!</definedName>
    <definedName name="DuckettWk9">#REF!</definedName>
    <definedName name="Edwards_MIA">#REF!</definedName>
    <definedName name="EdwardsWk1">#REF!</definedName>
    <definedName name="EdwardsWk10">#REF!</definedName>
    <definedName name="EdwardsWk11">#REF!</definedName>
    <definedName name="EdwardsWk12">#REF!</definedName>
    <definedName name="EdwardsWk13">#REF!</definedName>
    <definedName name="EdwardsWk14">#REF!</definedName>
    <definedName name="EdwardsWk15">#REF!</definedName>
    <definedName name="EdwardsWk16">#REF!</definedName>
    <definedName name="EdwardsWk17">#REF!</definedName>
    <definedName name="EdwardsWk2">#REF!</definedName>
    <definedName name="EdwardsWk3">#REF!</definedName>
    <definedName name="EdwardsWk4">#REF!</definedName>
    <definedName name="EdwardsWk5">#REF!</definedName>
    <definedName name="EdwardsWk6">#REF!</definedName>
    <definedName name="EdwardsWk7">#REF!</definedName>
    <definedName name="EdwardsWk8">#REF!</definedName>
    <definedName name="EdwardsWk9">#REF!</definedName>
    <definedName name="Grossman_CHI">#REF!</definedName>
    <definedName name="GrossmanWk1">#REF!</definedName>
    <definedName name="GrossmanWk10">#REF!</definedName>
    <definedName name="GrossmanWk11">#REF!</definedName>
    <definedName name="GrossmanWk12">#REF!</definedName>
    <definedName name="GrossmanWk13">#REF!</definedName>
    <definedName name="GrossmanWk14">#REF!</definedName>
    <definedName name="GrossmanWk15">#REF!</definedName>
    <definedName name="GrossmanWk16">#REF!</definedName>
    <definedName name="GrossmanWk17">#REF!</definedName>
    <definedName name="GrossmanWk2">#REF!</definedName>
    <definedName name="GrossmanWk3">#REF!</definedName>
    <definedName name="GrossmanWk4">#REF!</definedName>
    <definedName name="GrossmanWk5">#REF!</definedName>
    <definedName name="GrossmanWk6">#REF!</definedName>
    <definedName name="GrossmanWk7">#REF!</definedName>
    <definedName name="GrossmanWk8">#REF!</definedName>
    <definedName name="GrossmanWk9">#REF!</definedName>
    <definedName name="Lockett_SEA">#REF!</definedName>
    <definedName name="McNabb_PHI">#REF!</definedName>
    <definedName name="McNabbWk1">#REF!</definedName>
    <definedName name="McNabbWk10">#REF!</definedName>
    <definedName name="McNabbWk11">#REF!</definedName>
    <definedName name="McNabbWk12">#REF!</definedName>
    <definedName name="McNabbWk13">#REF!</definedName>
    <definedName name="McNabbWk14">#REF!</definedName>
    <definedName name="McNabbWk15">#REF!</definedName>
    <definedName name="McNabbWk16">#REF!</definedName>
    <definedName name="McNabbWk17">#REF!</definedName>
    <definedName name="McNabbWk2">#REF!</definedName>
    <definedName name="McNabbWk3">#REF!</definedName>
    <definedName name="McNabbWk4">#REF!</definedName>
    <definedName name="McNabbWk5">#REF!</definedName>
    <definedName name="McNabbWk6">#REF!</definedName>
    <definedName name="McNabbWk7">#REF!</definedName>
    <definedName name="McNabbWk8">#REF!</definedName>
    <definedName name="McNabbWk9">#REF!</definedName>
    <definedName name="Myers_SEA">#REF!</definedName>
    <definedName name="OLE_LINK1" localSheetId="16">'wk16'!$R$39</definedName>
    <definedName name="Penny_SEA">#REF!</definedName>
    <definedName name="_xlnm.Print_Area" localSheetId="19">'Roster Totals'!$A$1:$W$305</definedName>
    <definedName name="_xlnm.Print_Area" localSheetId="0">'Team Totals'!$A$1:$T$56</definedName>
    <definedName name="_xlnm.Print_Area" localSheetId="1">'wk1'!$A$1:$Q$76</definedName>
    <definedName name="_xlnm.Print_Area" localSheetId="10">'wk10'!$A$1:$Q$75</definedName>
    <definedName name="_xlnm.Print_Area" localSheetId="11">'wk11'!$A$1:$Q$76</definedName>
    <definedName name="_xlnm.Print_Area" localSheetId="12">'wk12'!$A$1:$Q$76</definedName>
    <definedName name="_xlnm.Print_Area" localSheetId="13">'wk13'!$A$1:$Q$76</definedName>
    <definedName name="_xlnm.Print_Area" localSheetId="14">'wk14'!$A$1:$Q$76</definedName>
    <definedName name="_xlnm.Print_Area" localSheetId="15">'wk15'!$A$1:$Q$76</definedName>
    <definedName name="_xlnm.Print_Area" localSheetId="16">'wk16'!$A$1:$Q$76</definedName>
    <definedName name="_xlnm.Print_Area" localSheetId="17">'wk17'!$A$1:$U$76</definedName>
    <definedName name="_xlnm.Print_Area" localSheetId="18">'wk18'!$A$1:$U$76</definedName>
    <definedName name="_xlnm.Print_Area" localSheetId="2">'wk2'!$A$1:$Q$76</definedName>
    <definedName name="_xlnm.Print_Area" localSheetId="3">'wk3'!$A$1:$Q$76</definedName>
    <definedName name="_xlnm.Print_Area" localSheetId="4">'wk4'!$A$1:$Q$75</definedName>
    <definedName name="_xlnm.Print_Area" localSheetId="5">'wk5'!$A$1:$Q$76</definedName>
    <definedName name="_xlnm.Print_Area" localSheetId="6">'wk6'!$A$1:$Q$76</definedName>
    <definedName name="_xlnm.Print_Area" localSheetId="7">'wk7'!$A$1:$Q$76</definedName>
    <definedName name="_xlnm.Print_Area" localSheetId="8">'wk8'!$A$1:$Q$76</definedName>
    <definedName name="_xlnm.Print_Area" localSheetId="9">'wk9'!$A$1:$Q$76</definedName>
    <definedName name="_xlnm.Print_Titles" localSheetId="19">'Roster Totals'!$1:$1</definedName>
    <definedName name="Smith_BAL">#REF!</definedName>
    <definedName name="Smith_BALWk1">#REF!</definedName>
    <definedName name="Smith_BALWk10">#REF!</definedName>
    <definedName name="Smith_BALWk11">#REF!</definedName>
    <definedName name="Smith_BALWk12">#REF!</definedName>
    <definedName name="Smith_BALWk13">#REF!</definedName>
    <definedName name="Smith_BALWk14">#REF!</definedName>
    <definedName name="Smith_BALWk15">#REF!</definedName>
    <definedName name="Smith_BALWk16">#REF!</definedName>
    <definedName name="Smith_BALWk17">#REF!</definedName>
    <definedName name="Smith_BALWk2">#REF!</definedName>
    <definedName name="Smith_BALWk3">#REF!</definedName>
    <definedName name="Smith_BALWk4">#REF!</definedName>
    <definedName name="Smith_BALWk5">#REF!</definedName>
    <definedName name="Smith_BALWk6">#REF!</definedName>
    <definedName name="Smith_BALWk7">#REF!</definedName>
    <definedName name="Smith_BALWk8">#REF!</definedName>
    <definedName name="Smith_BALWk9">#REF!</definedName>
    <definedName name="Williams_OAK">#REF!</definedName>
    <definedName name="Wilson_SEA">#REF!</definedName>
  </definedNames>
  <calcPr calcId="191029"/>
</workbook>
</file>

<file path=xl/calcChain.xml><?xml version="1.0" encoding="utf-8"?>
<calcChain xmlns="http://schemas.openxmlformats.org/spreadsheetml/2006/main">
  <c r="D53" i="1" l="1"/>
  <c r="E53" i="1" s="1"/>
  <c r="D54" i="1"/>
  <c r="E54" i="1" s="1"/>
  <c r="D51" i="1"/>
  <c r="E51" i="1" s="1"/>
  <c r="D52" i="1"/>
  <c r="E52" i="1" s="1"/>
  <c r="D49" i="1"/>
  <c r="E49" i="1" s="1"/>
  <c r="D48" i="1"/>
  <c r="E48" i="1" s="1"/>
  <c r="D47" i="1"/>
  <c r="E47" i="1" s="1"/>
  <c r="D46" i="1"/>
  <c r="E46" i="1" s="1"/>
  <c r="D44" i="1"/>
  <c r="E44" i="1" s="1"/>
  <c r="D43" i="1"/>
  <c r="E43" i="1" s="1"/>
  <c r="D42" i="1"/>
  <c r="E42" i="1" s="1"/>
  <c r="D41" i="1"/>
  <c r="E41" i="1" s="1"/>
  <c r="D38" i="1"/>
  <c r="E38" i="1" s="1"/>
  <c r="D39" i="1"/>
  <c r="E39" i="1" s="1"/>
  <c r="D37" i="1"/>
  <c r="E37" i="1" s="1"/>
  <c r="D36" i="1"/>
  <c r="E36" i="1" s="1"/>
  <c r="P47" i="25" l="1"/>
  <c r="L47" i="25"/>
  <c r="H47" i="25"/>
  <c r="D47" i="25"/>
  <c r="P36" i="25"/>
  <c r="L36" i="25"/>
  <c r="H36" i="25"/>
  <c r="D36" i="25"/>
  <c r="P25" i="25"/>
  <c r="L25" i="25"/>
  <c r="H25" i="25"/>
  <c r="D25" i="25"/>
  <c r="P14" i="25"/>
  <c r="L14" i="25"/>
  <c r="H14" i="25"/>
  <c r="D14" i="25"/>
  <c r="D50" i="25"/>
  <c r="H50" i="25"/>
  <c r="L50" i="25"/>
  <c r="P50" i="25"/>
  <c r="D51" i="25"/>
  <c r="H51" i="25"/>
  <c r="L51" i="25"/>
  <c r="P51" i="25"/>
  <c r="P47" i="18" l="1"/>
  <c r="L47" i="18"/>
  <c r="H47" i="18"/>
  <c r="D47" i="18"/>
  <c r="P36" i="18"/>
  <c r="L36" i="18"/>
  <c r="H36" i="18"/>
  <c r="D36" i="18"/>
  <c r="P25" i="18"/>
  <c r="L25" i="18"/>
  <c r="H25" i="18"/>
  <c r="D25" i="18"/>
  <c r="P14" i="18"/>
  <c r="L14" i="18"/>
  <c r="H14" i="18"/>
  <c r="D14" i="18"/>
  <c r="D50" i="18" l="1"/>
  <c r="H50" i="18"/>
  <c r="P53" i="18"/>
  <c r="P51" i="18"/>
  <c r="H54" i="18"/>
  <c r="D51" i="18"/>
  <c r="L51" i="18"/>
  <c r="L53" i="18"/>
  <c r="D53" i="18"/>
  <c r="H53" i="18"/>
  <c r="P50" i="18"/>
  <c r="L50" i="18"/>
  <c r="H51" i="18"/>
  <c r="D54" i="18"/>
  <c r="L54" i="18"/>
  <c r="P54" i="18"/>
  <c r="D64" i="18"/>
  <c r="D59" i="18"/>
  <c r="P58" i="18"/>
  <c r="D58" i="18"/>
  <c r="D67" i="18"/>
  <c r="P60" i="18"/>
  <c r="D72" i="18"/>
  <c r="D63" i="18"/>
  <c r="P62" i="18"/>
  <c r="D57" i="18"/>
  <c r="D69" i="18"/>
  <c r="D61" i="18"/>
  <c r="D68" i="18"/>
  <c r="D65" i="18"/>
  <c r="D70" i="18"/>
  <c r="D71" i="18"/>
  <c r="D62" i="18"/>
  <c r="D60" i="18"/>
  <c r="D66" i="18"/>
  <c r="P58" i="17"/>
  <c r="P47" i="17"/>
  <c r="L47" i="17"/>
  <c r="H47" i="17"/>
  <c r="D47" i="17"/>
  <c r="J38" i="17"/>
  <c r="F38" i="17"/>
  <c r="P36" i="17"/>
  <c r="L36" i="17"/>
  <c r="H36" i="17"/>
  <c r="D36" i="17"/>
  <c r="P25" i="17"/>
  <c r="L25" i="17"/>
  <c r="H25" i="17"/>
  <c r="D25" i="17"/>
  <c r="N16" i="17"/>
  <c r="B16" i="17"/>
  <c r="P14" i="17"/>
  <c r="L14" i="17"/>
  <c r="H14" i="17"/>
  <c r="D14" i="17"/>
  <c r="N5" i="17"/>
  <c r="J5" i="17"/>
  <c r="F5" i="17"/>
  <c r="D67" i="17" l="1"/>
  <c r="P62" i="17"/>
  <c r="P60" i="17"/>
  <c r="P50" i="17"/>
  <c r="D61" i="17"/>
  <c r="L50" i="17"/>
  <c r="D64" i="17"/>
  <c r="D50" i="17"/>
  <c r="D70" i="17"/>
  <c r="H53" i="17"/>
  <c r="D72" i="17"/>
  <c r="D51" i="17"/>
  <c r="D62" i="17"/>
  <c r="H51" i="17"/>
  <c r="D60" i="17"/>
  <c r="L54" i="17"/>
  <c r="D71" i="17"/>
  <c r="L53" i="17"/>
  <c r="D58" i="17"/>
  <c r="D53" i="17"/>
  <c r="D66" i="17"/>
  <c r="P54" i="17"/>
  <c r="D65" i="17"/>
  <c r="P51" i="17"/>
  <c r="D68" i="17"/>
  <c r="D54" i="17"/>
  <c r="D59" i="17"/>
  <c r="L51" i="17"/>
  <c r="D63" i="17"/>
  <c r="H50" i="17"/>
  <c r="D69" i="17"/>
  <c r="H54" i="17"/>
  <c r="D57" i="17"/>
  <c r="P53" i="17"/>
  <c r="D72" i="16" l="1"/>
  <c r="D68" i="16"/>
  <c r="D60" i="16"/>
  <c r="D67" i="16"/>
  <c r="D59" i="16"/>
  <c r="D65" i="16"/>
  <c r="D58" i="16"/>
  <c r="D64" i="16"/>
  <c r="D71" i="16"/>
  <c r="D70" i="16"/>
  <c r="D66" i="16"/>
  <c r="D62" i="16"/>
  <c r="D61" i="16"/>
  <c r="D69" i="16"/>
  <c r="D57" i="16"/>
  <c r="J75" i="16"/>
  <c r="J74" i="16"/>
  <c r="P47" i="16"/>
  <c r="L47" i="16"/>
  <c r="H47" i="16"/>
  <c r="D47" i="16"/>
  <c r="J38" i="16"/>
  <c r="F38" i="16"/>
  <c r="P36" i="16"/>
  <c r="L36" i="16"/>
  <c r="H36" i="16"/>
  <c r="D36" i="16"/>
  <c r="P25" i="16"/>
  <c r="L25" i="16"/>
  <c r="D63" i="16" s="1"/>
  <c r="H25" i="16"/>
  <c r="D25" i="16"/>
  <c r="N16" i="16"/>
  <c r="J16" i="16"/>
  <c r="B16" i="16"/>
  <c r="P14" i="16"/>
  <c r="L14" i="16"/>
  <c r="H14" i="16"/>
  <c r="D14" i="16"/>
  <c r="N5" i="16"/>
  <c r="J5" i="16"/>
  <c r="F5" i="16"/>
  <c r="B5" i="16"/>
  <c r="J75" i="25" l="1"/>
  <c r="J74" i="25"/>
  <c r="J75" i="18"/>
  <c r="J74" i="18"/>
  <c r="P58" i="14"/>
  <c r="P47" i="14"/>
  <c r="L47" i="14"/>
  <c r="H47" i="14"/>
  <c r="D47" i="14"/>
  <c r="P36" i="14"/>
  <c r="L36" i="14"/>
  <c r="H36" i="14"/>
  <c r="D36" i="14"/>
  <c r="P25" i="14"/>
  <c r="L25" i="14"/>
  <c r="H25" i="14"/>
  <c r="D25" i="14"/>
  <c r="P14" i="14"/>
  <c r="L14" i="14"/>
  <c r="H14" i="14"/>
  <c r="D14" i="14"/>
  <c r="D71" i="14" l="1"/>
  <c r="P62" i="14"/>
  <c r="P60" i="14"/>
  <c r="H53" i="14"/>
  <c r="D68" i="14"/>
  <c r="L53" i="14"/>
  <c r="D63" i="14"/>
  <c r="H50" i="14"/>
  <c r="D61" i="14"/>
  <c r="L50" i="14"/>
  <c r="D57" i="14"/>
  <c r="H54" i="14"/>
  <c r="D64" i="14"/>
  <c r="D50" i="14"/>
  <c r="D65" i="14"/>
  <c r="L51" i="14"/>
  <c r="D70" i="14"/>
  <c r="H51" i="14"/>
  <c r="D58" i="14"/>
  <c r="P51" i="14"/>
  <c r="D62" i="14"/>
  <c r="L54" i="14"/>
  <c r="D66" i="14"/>
  <c r="P50" i="14"/>
  <c r="D60" i="14"/>
  <c r="D51" i="14"/>
  <c r="D69" i="14"/>
  <c r="D54" i="14"/>
  <c r="D59" i="14"/>
  <c r="P53" i="14"/>
  <c r="D67" i="14"/>
  <c r="P54" i="14"/>
  <c r="D72" i="14"/>
  <c r="D53" i="14"/>
  <c r="J75" i="14" l="1"/>
  <c r="J74" i="14" l="1"/>
  <c r="D75" i="14" l="1"/>
  <c r="P47" i="15" l="1"/>
  <c r="L47" i="15"/>
  <c r="H47" i="15"/>
  <c r="D47" i="15"/>
  <c r="J38" i="15"/>
  <c r="F38" i="15"/>
  <c r="P36" i="15"/>
  <c r="L36" i="15"/>
  <c r="H36" i="15"/>
  <c r="D36" i="15"/>
  <c r="P25" i="15"/>
  <c r="L25" i="15"/>
  <c r="H25" i="15"/>
  <c r="D25" i="15"/>
  <c r="N16" i="15"/>
  <c r="J16" i="15"/>
  <c r="B16" i="15"/>
  <c r="P14" i="15"/>
  <c r="L14" i="15"/>
  <c r="H14" i="15"/>
  <c r="D14" i="15"/>
  <c r="N5" i="15"/>
  <c r="J5" i="15"/>
  <c r="F5" i="15"/>
  <c r="B5" i="15"/>
  <c r="P47" i="6" l="1"/>
  <c r="L47" i="6"/>
  <c r="H47" i="6"/>
  <c r="D47" i="6"/>
  <c r="J38" i="6"/>
  <c r="F38" i="6"/>
  <c r="P36" i="6"/>
  <c r="L36" i="6"/>
  <c r="H36" i="6"/>
  <c r="D36" i="6"/>
  <c r="P25" i="6"/>
  <c r="L25" i="6"/>
  <c r="H25" i="6"/>
  <c r="D25" i="6"/>
  <c r="N16" i="6"/>
  <c r="J16" i="6"/>
  <c r="B16" i="6"/>
  <c r="P14" i="6"/>
  <c r="L14" i="6"/>
  <c r="H14" i="6"/>
  <c r="D14" i="6"/>
  <c r="N5" i="6"/>
  <c r="J5" i="6"/>
  <c r="F5" i="6"/>
  <c r="B5" i="6"/>
  <c r="N75" i="11" l="1"/>
  <c r="P47" i="11"/>
  <c r="L47" i="11"/>
  <c r="H47" i="11"/>
  <c r="D47" i="11"/>
  <c r="J38" i="11"/>
  <c r="F38" i="11"/>
  <c r="P36" i="11"/>
  <c r="L36" i="11"/>
  <c r="H36" i="11"/>
  <c r="D36" i="11"/>
  <c r="P25" i="11"/>
  <c r="L25" i="11"/>
  <c r="H25" i="11"/>
  <c r="D25" i="11"/>
  <c r="N16" i="11"/>
  <c r="J16" i="11"/>
  <c r="B16" i="11"/>
  <c r="P14" i="11"/>
  <c r="L14" i="11"/>
  <c r="H14" i="11"/>
  <c r="D14" i="11"/>
  <c r="N5" i="11"/>
  <c r="J5" i="11"/>
  <c r="F5" i="11"/>
  <c r="B5" i="11"/>
  <c r="P58" i="10"/>
  <c r="P47" i="10"/>
  <c r="L47" i="10"/>
  <c r="H47" i="10"/>
  <c r="D47" i="10"/>
  <c r="J38" i="10"/>
  <c r="F38" i="10"/>
  <c r="P36" i="10"/>
  <c r="L36" i="10"/>
  <c r="H36" i="10"/>
  <c r="D36" i="10"/>
  <c r="P25" i="10"/>
  <c r="L25" i="10"/>
  <c r="H25" i="10"/>
  <c r="D25" i="10"/>
  <c r="N16" i="10"/>
  <c r="J16" i="10"/>
  <c r="B16" i="10"/>
  <c r="P14" i="10"/>
  <c r="L14" i="10"/>
  <c r="H14" i="10"/>
  <c r="D14" i="10"/>
  <c r="N5" i="10"/>
  <c r="J5" i="10"/>
  <c r="F5" i="10"/>
  <c r="B5" i="10"/>
  <c r="D64" i="10" l="1"/>
  <c r="P62" i="10"/>
  <c r="P60" i="10"/>
  <c r="H53" i="10"/>
  <c r="D68" i="10"/>
  <c r="L53" i="10"/>
  <c r="D67" i="10"/>
  <c r="P54" i="10"/>
  <c r="D62" i="10"/>
  <c r="L54" i="10"/>
  <c r="D61" i="10"/>
  <c r="D51" i="10"/>
  <c r="D60" i="10"/>
  <c r="L51" i="10"/>
  <c r="D65" i="10"/>
  <c r="H50" i="10"/>
  <c r="D66" i="10"/>
  <c r="D54" i="10"/>
  <c r="D59" i="10"/>
  <c r="D50" i="10"/>
  <c r="D71" i="10"/>
  <c r="H54" i="10"/>
  <c r="D70" i="10"/>
  <c r="D53" i="10"/>
  <c r="D69" i="10"/>
  <c r="P50" i="10"/>
  <c r="D57" i="10"/>
  <c r="L50" i="10"/>
  <c r="D72" i="10"/>
  <c r="P51" i="10"/>
  <c r="D58" i="10"/>
  <c r="P53" i="10"/>
  <c r="D63" i="10"/>
  <c r="H51" i="10"/>
  <c r="P47" i="5" l="1"/>
  <c r="L47" i="5"/>
  <c r="H47" i="5"/>
  <c r="D47" i="5"/>
  <c r="J38" i="5"/>
  <c r="F38" i="5"/>
  <c r="P36" i="5"/>
  <c r="L36" i="5"/>
  <c r="H36" i="5"/>
  <c r="D36" i="5"/>
  <c r="P25" i="5"/>
  <c r="L25" i="5"/>
  <c r="H25" i="5"/>
  <c r="D25" i="5"/>
  <c r="N16" i="5"/>
  <c r="J16" i="5"/>
  <c r="B16" i="5"/>
  <c r="P14" i="5"/>
  <c r="L14" i="5"/>
  <c r="H14" i="5"/>
  <c r="D14" i="5"/>
  <c r="N5" i="5"/>
  <c r="J5" i="5"/>
  <c r="F5" i="5"/>
  <c r="B5" i="5"/>
  <c r="D50" i="5"/>
  <c r="H50" i="5"/>
  <c r="L50" i="5"/>
  <c r="P50" i="5"/>
  <c r="D51" i="5"/>
  <c r="H51" i="5"/>
  <c r="L51" i="5"/>
  <c r="P51" i="5"/>
  <c r="C55" i="1"/>
  <c r="B55" i="1"/>
  <c r="N75" i="9"/>
  <c r="D75" i="9"/>
  <c r="P58" i="9"/>
  <c r="P47" i="9"/>
  <c r="L47" i="9"/>
  <c r="H47" i="9"/>
  <c r="D47" i="9"/>
  <c r="J38" i="9"/>
  <c r="F38" i="9"/>
  <c r="P36" i="9"/>
  <c r="L36" i="9"/>
  <c r="H36" i="9"/>
  <c r="D36" i="9"/>
  <c r="P25" i="9"/>
  <c r="L25" i="9"/>
  <c r="H25" i="9"/>
  <c r="D25" i="9"/>
  <c r="N16" i="9"/>
  <c r="J16" i="9"/>
  <c r="B16" i="9"/>
  <c r="P14" i="9"/>
  <c r="L14" i="9"/>
  <c r="H14" i="9"/>
  <c r="D14" i="9"/>
  <c r="N5" i="9"/>
  <c r="J5" i="9"/>
  <c r="F5" i="9"/>
  <c r="B5" i="9"/>
  <c r="P47" i="20"/>
  <c r="L47" i="20"/>
  <c r="H47" i="20"/>
  <c r="D47" i="20"/>
  <c r="J38" i="20"/>
  <c r="F38" i="20"/>
  <c r="P36" i="20"/>
  <c r="L36" i="20"/>
  <c r="H36" i="20"/>
  <c r="D36" i="20"/>
  <c r="P25" i="20"/>
  <c r="L25" i="20"/>
  <c r="H25" i="20"/>
  <c r="D25" i="20"/>
  <c r="N16" i="20"/>
  <c r="J16" i="20"/>
  <c r="B16" i="20"/>
  <c r="P14" i="20"/>
  <c r="L14" i="20"/>
  <c r="H14" i="20"/>
  <c r="D14" i="20"/>
  <c r="N5" i="20"/>
  <c r="J5" i="20"/>
  <c r="F5" i="20"/>
  <c r="B5" i="20"/>
  <c r="D64" i="9" l="1"/>
  <c r="P62" i="9"/>
  <c r="P60" i="9"/>
  <c r="P50" i="9"/>
  <c r="D69" i="9"/>
  <c r="H51" i="9"/>
  <c r="D72" i="9"/>
  <c r="H53" i="9"/>
  <c r="D63" i="9"/>
  <c r="P51" i="9"/>
  <c r="D59" i="9"/>
  <c r="D50" i="9"/>
  <c r="D58" i="9"/>
  <c r="L50" i="9"/>
  <c r="D60" i="9"/>
  <c r="L51" i="9"/>
  <c r="D70" i="9"/>
  <c r="D51" i="9"/>
  <c r="D71" i="9"/>
  <c r="P54" i="9"/>
  <c r="D66" i="9"/>
  <c r="P53" i="9"/>
  <c r="D57" i="9"/>
  <c r="H54" i="9"/>
  <c r="D62" i="9"/>
  <c r="D53" i="9"/>
  <c r="D65" i="9"/>
  <c r="L54" i="9"/>
  <c r="D61" i="9"/>
  <c r="L53" i="9"/>
  <c r="D68" i="9"/>
  <c r="D54" i="9"/>
  <c r="D67" i="9"/>
  <c r="H50" i="9"/>
  <c r="P47" i="13"/>
  <c r="L47" i="13"/>
  <c r="H47" i="13"/>
  <c r="D47" i="13"/>
  <c r="P36" i="13"/>
  <c r="L36" i="13"/>
  <c r="H36" i="13"/>
  <c r="D36" i="13"/>
  <c r="P25" i="13"/>
  <c r="L25" i="13"/>
  <c r="H25" i="13"/>
  <c r="D25" i="13"/>
  <c r="P14" i="13"/>
  <c r="L14" i="13"/>
  <c r="H14" i="13"/>
  <c r="D14" i="13"/>
  <c r="N75" i="8"/>
  <c r="J75" i="8"/>
  <c r="D75" i="8"/>
  <c r="J74" i="8"/>
  <c r="P58" i="8"/>
  <c r="P47" i="8"/>
  <c r="L47" i="8"/>
  <c r="H47" i="8"/>
  <c r="D47" i="8"/>
  <c r="P36" i="8"/>
  <c r="L36" i="8"/>
  <c r="H36" i="8"/>
  <c r="D36" i="8"/>
  <c r="P25" i="8"/>
  <c r="L25" i="8"/>
  <c r="H25" i="8"/>
  <c r="D25" i="8"/>
  <c r="P14" i="8"/>
  <c r="L14" i="8"/>
  <c r="H14" i="8"/>
  <c r="D14" i="8"/>
  <c r="P47" i="2"/>
  <c r="L47" i="2"/>
  <c r="H47" i="2"/>
  <c r="D47" i="2"/>
  <c r="P36" i="2"/>
  <c r="L36" i="2"/>
  <c r="H36" i="2"/>
  <c r="D36" i="2"/>
  <c r="P25" i="2"/>
  <c r="L25" i="2"/>
  <c r="H25" i="2"/>
  <c r="D25" i="2"/>
  <c r="P14" i="2"/>
  <c r="L14" i="2"/>
  <c r="H14" i="2"/>
  <c r="D14" i="2"/>
  <c r="J74" i="12"/>
  <c r="J75" i="12"/>
  <c r="P62" i="8" l="1"/>
  <c r="D61" i="8"/>
  <c r="P60" i="8"/>
  <c r="D53" i="8"/>
  <c r="D72" i="8"/>
  <c r="L54" i="8"/>
  <c r="D59" i="8"/>
  <c r="H50" i="8"/>
  <c r="D63" i="8"/>
  <c r="P51" i="8"/>
  <c r="D70" i="8"/>
  <c r="P50" i="8"/>
  <c r="D71" i="8"/>
  <c r="H51" i="8"/>
  <c r="D69" i="8"/>
  <c r="L53" i="8"/>
  <c r="D67" i="8"/>
  <c r="H53" i="8"/>
  <c r="D57" i="8"/>
  <c r="P53" i="8"/>
  <c r="D64" i="8"/>
  <c r="L51" i="8"/>
  <c r="D60" i="8"/>
  <c r="D50" i="8"/>
  <c r="D65" i="8"/>
  <c r="P54" i="8"/>
  <c r="D66" i="8"/>
  <c r="D54" i="8"/>
  <c r="D58" i="8"/>
  <c r="H54" i="8"/>
  <c r="D62" i="8"/>
  <c r="L50" i="8"/>
  <c r="D68" i="8"/>
  <c r="D51" i="8"/>
  <c r="N75" i="12"/>
  <c r="D75" i="12"/>
  <c r="P58" i="12"/>
  <c r="P47" i="12"/>
  <c r="L47" i="12"/>
  <c r="H47" i="12"/>
  <c r="D47" i="12"/>
  <c r="P36" i="12"/>
  <c r="L36" i="12"/>
  <c r="H36" i="12"/>
  <c r="D36" i="12"/>
  <c r="P25" i="12"/>
  <c r="L25" i="12"/>
  <c r="H25" i="12"/>
  <c r="D25" i="12"/>
  <c r="P14" i="12"/>
  <c r="L14" i="12"/>
  <c r="H14" i="12"/>
  <c r="D14" i="12"/>
  <c r="P62" i="12" l="1"/>
  <c r="P60" i="12"/>
  <c r="D63" i="12"/>
  <c r="P54" i="12"/>
  <c r="D67" i="12"/>
  <c r="L54" i="12"/>
  <c r="D57" i="12"/>
  <c r="D51" i="12"/>
  <c r="D68" i="12"/>
  <c r="H53" i="12"/>
  <c r="D60" i="12"/>
  <c r="P50" i="12"/>
  <c r="D66" i="12"/>
  <c r="H54" i="12"/>
  <c r="D61" i="12"/>
  <c r="D50" i="12"/>
  <c r="D69" i="12"/>
  <c r="L53" i="12"/>
  <c r="D62" i="12"/>
  <c r="P53" i="12"/>
  <c r="D58" i="12"/>
  <c r="L50" i="12"/>
  <c r="D72" i="12"/>
  <c r="H50" i="12"/>
  <c r="D59" i="12"/>
  <c r="P51" i="12"/>
  <c r="D70" i="12"/>
  <c r="H51" i="12"/>
  <c r="D64" i="12"/>
  <c r="L51" i="12"/>
  <c r="D71" i="12"/>
  <c r="D54" i="12"/>
  <c r="D65" i="12"/>
  <c r="D53" i="12"/>
  <c r="N75" i="7" l="1"/>
  <c r="D75" i="7"/>
  <c r="P58" i="7"/>
  <c r="P47" i="7"/>
  <c r="L47" i="7"/>
  <c r="H47" i="7"/>
  <c r="D47" i="7"/>
  <c r="P36" i="7"/>
  <c r="L36" i="7"/>
  <c r="H36" i="7"/>
  <c r="D36" i="7"/>
  <c r="P25" i="7"/>
  <c r="L25" i="7"/>
  <c r="H25" i="7"/>
  <c r="D25" i="7"/>
  <c r="P14" i="7"/>
  <c r="L14" i="7"/>
  <c r="H14" i="7"/>
  <c r="D14" i="7"/>
  <c r="D64" i="7" l="1"/>
  <c r="P60" i="7"/>
  <c r="H54" i="7"/>
  <c r="D67" i="7"/>
  <c r="H51" i="7"/>
  <c r="D71" i="7"/>
  <c r="L51" i="7"/>
  <c r="D69" i="7"/>
  <c r="D50" i="7"/>
  <c r="D60" i="7"/>
  <c r="P51" i="7"/>
  <c r="D58" i="7"/>
  <c r="D53" i="7"/>
  <c r="D61" i="7"/>
  <c r="H53" i="7"/>
  <c r="D63" i="7"/>
  <c r="L53" i="7"/>
  <c r="D68" i="7"/>
  <c r="P54" i="7"/>
  <c r="D66" i="7"/>
  <c r="D51" i="7"/>
  <c r="D72" i="7"/>
  <c r="D54" i="7"/>
  <c r="D62" i="7"/>
  <c r="L54" i="7"/>
  <c r="D57" i="7"/>
  <c r="P53" i="7"/>
  <c r="D70" i="7"/>
  <c r="L50" i="7"/>
  <c r="D65" i="7"/>
  <c r="H50" i="7"/>
  <c r="D59" i="7"/>
  <c r="P50" i="7"/>
  <c r="P58" i="3" l="1"/>
  <c r="N75" i="3"/>
  <c r="J75" i="3"/>
  <c r="D75" i="3"/>
  <c r="J74" i="3"/>
  <c r="P47" i="3"/>
  <c r="L47" i="3"/>
  <c r="H47" i="3"/>
  <c r="D47" i="3"/>
  <c r="J38" i="3"/>
  <c r="F38" i="3"/>
  <c r="P36" i="3"/>
  <c r="L36" i="3"/>
  <c r="H36" i="3"/>
  <c r="D36" i="3"/>
  <c r="P25" i="3"/>
  <c r="L25" i="3"/>
  <c r="H25" i="3"/>
  <c r="D25" i="3"/>
  <c r="N16" i="3"/>
  <c r="J16" i="3"/>
  <c r="B16" i="3"/>
  <c r="P14" i="3"/>
  <c r="L14" i="3"/>
  <c r="H14" i="3"/>
  <c r="D14" i="3"/>
  <c r="N5" i="3"/>
  <c r="J5" i="3"/>
  <c r="F5" i="3"/>
  <c r="B5" i="3"/>
  <c r="D66" i="3" l="1"/>
  <c r="P62" i="3"/>
  <c r="P60" i="3"/>
  <c r="D50" i="3"/>
  <c r="D60" i="3"/>
  <c r="P51" i="3"/>
  <c r="D65" i="3"/>
  <c r="H53" i="3"/>
  <c r="D61" i="3"/>
  <c r="D54" i="3"/>
  <c r="D57" i="3"/>
  <c r="L53" i="3"/>
  <c r="D59" i="3"/>
  <c r="D51" i="3"/>
  <c r="D64" i="3"/>
  <c r="L51" i="3"/>
  <c r="D70" i="3"/>
  <c r="D53" i="3"/>
  <c r="D69" i="3"/>
  <c r="H51" i="3"/>
  <c r="D67" i="3"/>
  <c r="H54" i="3"/>
  <c r="D68" i="3"/>
  <c r="L54" i="3"/>
  <c r="D72" i="3"/>
  <c r="L50" i="3"/>
  <c r="D63" i="3"/>
  <c r="P53" i="3"/>
  <c r="D71" i="3"/>
  <c r="P50" i="3"/>
  <c r="D58" i="3"/>
  <c r="P54" i="3"/>
  <c r="D62" i="3"/>
  <c r="H50" i="3"/>
  <c r="E51" i="22" l="1"/>
  <c r="C51" i="22"/>
  <c r="U209" i="21"/>
  <c r="U208" i="21"/>
  <c r="U207" i="21"/>
  <c r="U206" i="21"/>
  <c r="U205" i="21"/>
  <c r="U204" i="21"/>
  <c r="U203" i="21"/>
  <c r="U202" i="21"/>
  <c r="U201" i="21"/>
  <c r="U200" i="21"/>
  <c r="U199" i="21"/>
  <c r="U198" i="21"/>
  <c r="U197" i="21"/>
  <c r="U196" i="21"/>
  <c r="U195" i="21"/>
  <c r="U194" i="21"/>
  <c r="P58" i="25" l="1"/>
  <c r="N26" i="24"/>
  <c r="N27" i="24" s="1"/>
  <c r="Q58" i="21"/>
  <c r="U171" i="21"/>
  <c r="V171" i="21" s="1"/>
  <c r="U170" i="21"/>
  <c r="V170" i="21" s="1"/>
  <c r="U169" i="21"/>
  <c r="V169" i="21" s="1"/>
  <c r="U168" i="21"/>
  <c r="V168" i="21" s="1"/>
  <c r="U167" i="21"/>
  <c r="V167" i="21" s="1"/>
  <c r="U166" i="21"/>
  <c r="V166" i="21" s="1"/>
  <c r="U165" i="21"/>
  <c r="V165" i="21" s="1"/>
  <c r="U164" i="21"/>
  <c r="V164" i="21" s="1"/>
  <c r="U163" i="21"/>
  <c r="V163" i="21" s="1"/>
  <c r="U162" i="21"/>
  <c r="V162" i="21" s="1"/>
  <c r="U161" i="21"/>
  <c r="V161" i="21" s="1"/>
  <c r="U160" i="21"/>
  <c r="V160" i="21" s="1"/>
  <c r="U159" i="21"/>
  <c r="V159" i="21" s="1"/>
  <c r="U158" i="21"/>
  <c r="V158" i="21" s="1"/>
  <c r="U157" i="21"/>
  <c r="V157" i="21" s="1"/>
  <c r="U156" i="21"/>
  <c r="V156" i="21" s="1"/>
  <c r="U190" i="21"/>
  <c r="V190" i="21" s="1"/>
  <c r="U189" i="21"/>
  <c r="V189" i="21" s="1"/>
  <c r="U188" i="21"/>
  <c r="V188" i="21" s="1"/>
  <c r="U187" i="21"/>
  <c r="V187" i="21" s="1"/>
  <c r="U186" i="21"/>
  <c r="V186" i="21" s="1"/>
  <c r="U185" i="21"/>
  <c r="V185" i="21" s="1"/>
  <c r="U184" i="21"/>
  <c r="V184" i="21" s="1"/>
  <c r="U183" i="21"/>
  <c r="V183" i="21" s="1"/>
  <c r="U182" i="21"/>
  <c r="V182" i="21" s="1"/>
  <c r="U181" i="21"/>
  <c r="V181" i="21" s="1"/>
  <c r="U180" i="21"/>
  <c r="V180" i="21" s="1"/>
  <c r="U179" i="21"/>
  <c r="V179" i="21" s="1"/>
  <c r="U178" i="21"/>
  <c r="V178" i="21" s="1"/>
  <c r="U177" i="21"/>
  <c r="V177" i="21" s="1"/>
  <c r="U176" i="21"/>
  <c r="U175" i="21"/>
  <c r="V175" i="21" s="1"/>
  <c r="U114" i="21"/>
  <c r="V114" i="21" s="1"/>
  <c r="U113" i="21"/>
  <c r="V113" i="21" s="1"/>
  <c r="U112" i="21"/>
  <c r="V112" i="21" s="1"/>
  <c r="U111" i="21"/>
  <c r="V111" i="21" s="1"/>
  <c r="U110" i="21"/>
  <c r="V110" i="21" s="1"/>
  <c r="U109" i="21"/>
  <c r="V109" i="21" s="1"/>
  <c r="U108" i="21"/>
  <c r="V108" i="21" s="1"/>
  <c r="U107" i="21"/>
  <c r="V107" i="21" s="1"/>
  <c r="U106" i="21"/>
  <c r="V106" i="21" s="1"/>
  <c r="U105" i="21"/>
  <c r="V105" i="21" s="1"/>
  <c r="U104" i="21"/>
  <c r="V104" i="21" s="1"/>
  <c r="U103" i="21"/>
  <c r="V103" i="21" s="1"/>
  <c r="U102" i="21"/>
  <c r="V102" i="21" s="1"/>
  <c r="U101" i="21"/>
  <c r="V101" i="21" s="1"/>
  <c r="U100" i="21"/>
  <c r="V100" i="21" s="1"/>
  <c r="U99" i="21"/>
  <c r="V99" i="21" s="1"/>
  <c r="U95" i="21"/>
  <c r="V95" i="21" s="1"/>
  <c r="U94" i="21"/>
  <c r="V94" i="21" s="1"/>
  <c r="U93" i="21"/>
  <c r="V93" i="21" s="1"/>
  <c r="U92" i="21"/>
  <c r="V92" i="21" s="1"/>
  <c r="U91" i="21"/>
  <c r="V91" i="21" s="1"/>
  <c r="U90" i="21"/>
  <c r="V90" i="21" s="1"/>
  <c r="U89" i="21"/>
  <c r="V89" i="21" s="1"/>
  <c r="U88" i="21"/>
  <c r="V88" i="21" s="1"/>
  <c r="U87" i="21"/>
  <c r="V87" i="21" s="1"/>
  <c r="U86" i="21"/>
  <c r="V86" i="21" s="1"/>
  <c r="U85" i="21"/>
  <c r="V85" i="21" s="1"/>
  <c r="U84" i="21"/>
  <c r="V84" i="21" s="1"/>
  <c r="U83" i="21"/>
  <c r="V83" i="21" s="1"/>
  <c r="U82" i="21"/>
  <c r="V82" i="21" s="1"/>
  <c r="U81" i="21"/>
  <c r="V81" i="21" s="1"/>
  <c r="U80" i="21"/>
  <c r="V80" i="21" s="1"/>
  <c r="U76" i="21"/>
  <c r="V76" i="21" s="1"/>
  <c r="U75" i="21"/>
  <c r="V75" i="21" s="1"/>
  <c r="U74" i="21"/>
  <c r="V74" i="21" s="1"/>
  <c r="U73" i="21"/>
  <c r="V73" i="21" s="1"/>
  <c r="U72" i="21"/>
  <c r="V72" i="21" s="1"/>
  <c r="U71" i="21"/>
  <c r="V71" i="21" s="1"/>
  <c r="U70" i="21"/>
  <c r="V70" i="21" s="1"/>
  <c r="U69" i="21"/>
  <c r="V69" i="21" s="1"/>
  <c r="U68" i="21"/>
  <c r="V68" i="21" s="1"/>
  <c r="U67" i="21"/>
  <c r="V67" i="21" s="1"/>
  <c r="U66" i="21"/>
  <c r="V66" i="21" s="1"/>
  <c r="U65" i="21"/>
  <c r="V65" i="21" s="1"/>
  <c r="U64" i="21"/>
  <c r="V64" i="21" s="1"/>
  <c r="U63" i="21"/>
  <c r="V63" i="21" s="1"/>
  <c r="U62" i="21"/>
  <c r="V62" i="21" s="1"/>
  <c r="U61" i="21"/>
  <c r="V61" i="21" s="1"/>
  <c r="U57" i="21"/>
  <c r="V57" i="21" s="1"/>
  <c r="U56" i="21"/>
  <c r="V56" i="21" s="1"/>
  <c r="U55" i="21"/>
  <c r="V55" i="21" s="1"/>
  <c r="U54" i="21"/>
  <c r="V54" i="21" s="1"/>
  <c r="U53" i="21"/>
  <c r="V53" i="21" s="1"/>
  <c r="U52" i="21"/>
  <c r="V52" i="21" s="1"/>
  <c r="U51" i="21"/>
  <c r="V51" i="21" s="1"/>
  <c r="U50" i="21"/>
  <c r="V50" i="21" s="1"/>
  <c r="U49" i="21"/>
  <c r="V49" i="21" s="1"/>
  <c r="U48" i="21"/>
  <c r="V48" i="21" s="1"/>
  <c r="U47" i="21"/>
  <c r="V47" i="21" s="1"/>
  <c r="U46" i="21"/>
  <c r="V46" i="21" s="1"/>
  <c r="U45" i="21"/>
  <c r="V45" i="21" s="1"/>
  <c r="U44" i="21"/>
  <c r="V44" i="21" s="1"/>
  <c r="U43" i="21"/>
  <c r="V43" i="21" s="1"/>
  <c r="U42" i="21"/>
  <c r="V42" i="21" s="1"/>
  <c r="U38" i="21"/>
  <c r="V38" i="21" s="1"/>
  <c r="U37" i="21"/>
  <c r="V37" i="21" s="1"/>
  <c r="U36" i="21"/>
  <c r="V36" i="21" s="1"/>
  <c r="U35" i="21"/>
  <c r="V35" i="21" s="1"/>
  <c r="U34" i="21"/>
  <c r="V34" i="21" s="1"/>
  <c r="U33" i="21"/>
  <c r="V33" i="21" s="1"/>
  <c r="U32" i="21"/>
  <c r="V32" i="21" s="1"/>
  <c r="U31" i="21"/>
  <c r="V31" i="21" s="1"/>
  <c r="U30" i="21"/>
  <c r="V30" i="21" s="1"/>
  <c r="U29" i="21"/>
  <c r="V29" i="21" s="1"/>
  <c r="U28" i="21"/>
  <c r="V28" i="21" s="1"/>
  <c r="U27" i="21"/>
  <c r="V27" i="21" s="1"/>
  <c r="U26" i="21"/>
  <c r="V26" i="21" s="1"/>
  <c r="U25" i="21"/>
  <c r="V25" i="21" s="1"/>
  <c r="U24" i="21"/>
  <c r="V24" i="21" s="1"/>
  <c r="U23" i="21"/>
  <c r="V23" i="21" s="1"/>
  <c r="U19" i="21"/>
  <c r="V19" i="21" s="1"/>
  <c r="U18" i="21"/>
  <c r="V18" i="21" s="1"/>
  <c r="U17" i="21"/>
  <c r="V17" i="21" s="1"/>
  <c r="U16" i="21"/>
  <c r="V16" i="21" s="1"/>
  <c r="U15" i="21"/>
  <c r="V15" i="21" s="1"/>
  <c r="U14" i="21"/>
  <c r="V14" i="21" s="1"/>
  <c r="U13" i="21"/>
  <c r="V13" i="21" s="1"/>
  <c r="U12" i="21"/>
  <c r="V12" i="21" s="1"/>
  <c r="U11" i="21"/>
  <c r="V11" i="21" s="1"/>
  <c r="U10" i="21"/>
  <c r="V10" i="21" s="1"/>
  <c r="U9" i="21"/>
  <c r="V9" i="21" s="1"/>
  <c r="U8" i="21"/>
  <c r="V8" i="21" s="1"/>
  <c r="U7" i="21"/>
  <c r="V7" i="21" s="1"/>
  <c r="U6" i="21"/>
  <c r="V6" i="21" s="1"/>
  <c r="U5" i="21"/>
  <c r="V5" i="21" s="1"/>
  <c r="U4" i="21"/>
  <c r="V4" i="21" s="1"/>
  <c r="U304" i="21"/>
  <c r="V304" i="21" s="1"/>
  <c r="U303" i="21"/>
  <c r="V303" i="21" s="1"/>
  <c r="U302" i="21"/>
  <c r="V302" i="21" s="1"/>
  <c r="U301" i="21"/>
  <c r="V301" i="21" s="1"/>
  <c r="U300" i="21"/>
  <c r="V300" i="21" s="1"/>
  <c r="U299" i="21"/>
  <c r="V299" i="21" s="1"/>
  <c r="U298" i="21"/>
  <c r="V298" i="21" s="1"/>
  <c r="U297" i="21"/>
  <c r="V297" i="21" s="1"/>
  <c r="U296" i="21"/>
  <c r="V296" i="21" s="1"/>
  <c r="U295" i="21"/>
  <c r="V295" i="21" s="1"/>
  <c r="U294" i="21"/>
  <c r="V294" i="21" s="1"/>
  <c r="U293" i="21"/>
  <c r="V293" i="21" s="1"/>
  <c r="U292" i="21"/>
  <c r="V292" i="21" s="1"/>
  <c r="U291" i="21"/>
  <c r="V291" i="21" s="1"/>
  <c r="U290" i="21"/>
  <c r="V290" i="21" s="1"/>
  <c r="U289" i="21"/>
  <c r="V289" i="21" s="1"/>
  <c r="U285" i="21"/>
  <c r="V285" i="21" s="1"/>
  <c r="U284" i="21"/>
  <c r="V284" i="21" s="1"/>
  <c r="U283" i="21"/>
  <c r="V283" i="21" s="1"/>
  <c r="U282" i="21"/>
  <c r="V282" i="21" s="1"/>
  <c r="U281" i="21"/>
  <c r="V281" i="21" s="1"/>
  <c r="U280" i="21"/>
  <c r="V280" i="21" s="1"/>
  <c r="U279" i="21"/>
  <c r="V279" i="21" s="1"/>
  <c r="U278" i="21"/>
  <c r="V278" i="21" s="1"/>
  <c r="U277" i="21"/>
  <c r="V277" i="21" s="1"/>
  <c r="U276" i="21"/>
  <c r="V276" i="21" s="1"/>
  <c r="U275" i="21"/>
  <c r="V275" i="21" s="1"/>
  <c r="U274" i="21"/>
  <c r="V274" i="21" s="1"/>
  <c r="U273" i="21"/>
  <c r="V273" i="21" s="1"/>
  <c r="U272" i="21"/>
  <c r="V272" i="21" s="1"/>
  <c r="U271" i="21"/>
  <c r="V271" i="21" s="1"/>
  <c r="U270" i="21"/>
  <c r="V270" i="21" s="1"/>
  <c r="U266" i="21"/>
  <c r="V266" i="21" s="1"/>
  <c r="U265" i="21"/>
  <c r="V265" i="21" s="1"/>
  <c r="U264" i="21"/>
  <c r="V264" i="21" s="1"/>
  <c r="U263" i="21"/>
  <c r="V263" i="21" s="1"/>
  <c r="U262" i="21"/>
  <c r="V262" i="21" s="1"/>
  <c r="U261" i="21"/>
  <c r="V261" i="21" s="1"/>
  <c r="U260" i="21"/>
  <c r="V260" i="21" s="1"/>
  <c r="U259" i="21"/>
  <c r="V259" i="21" s="1"/>
  <c r="U258" i="21"/>
  <c r="V258" i="21" s="1"/>
  <c r="U257" i="21"/>
  <c r="V257" i="21" s="1"/>
  <c r="U256" i="21"/>
  <c r="V256" i="21" s="1"/>
  <c r="U255" i="21"/>
  <c r="V255" i="21" s="1"/>
  <c r="U254" i="21"/>
  <c r="V254" i="21" s="1"/>
  <c r="U253" i="21"/>
  <c r="V253" i="21" s="1"/>
  <c r="U252" i="21"/>
  <c r="V252" i="21" s="1"/>
  <c r="U251" i="21"/>
  <c r="V251" i="21" s="1"/>
  <c r="U247" i="21"/>
  <c r="V247" i="21" s="1"/>
  <c r="U246" i="21"/>
  <c r="V246" i="21" s="1"/>
  <c r="U245" i="21"/>
  <c r="V245" i="21" s="1"/>
  <c r="U244" i="21"/>
  <c r="V244" i="21" s="1"/>
  <c r="U243" i="21"/>
  <c r="V243" i="21" s="1"/>
  <c r="U242" i="21"/>
  <c r="V242" i="21" s="1"/>
  <c r="U241" i="21"/>
  <c r="V241" i="21" s="1"/>
  <c r="U240" i="21"/>
  <c r="V240" i="21" s="1"/>
  <c r="U239" i="21"/>
  <c r="V239" i="21" s="1"/>
  <c r="U238" i="21"/>
  <c r="V238" i="21" s="1"/>
  <c r="U237" i="21"/>
  <c r="V237" i="21" s="1"/>
  <c r="U236" i="21"/>
  <c r="V236" i="21" s="1"/>
  <c r="U235" i="21"/>
  <c r="V235" i="21" s="1"/>
  <c r="U234" i="21"/>
  <c r="V234" i="21" s="1"/>
  <c r="U233" i="21"/>
  <c r="V233" i="21" s="1"/>
  <c r="U232" i="21"/>
  <c r="V232" i="21" s="1"/>
  <c r="U228" i="21"/>
  <c r="V228" i="21" s="1"/>
  <c r="U227" i="21"/>
  <c r="V227" i="21" s="1"/>
  <c r="U226" i="21"/>
  <c r="V226" i="21" s="1"/>
  <c r="U225" i="21"/>
  <c r="V225" i="21" s="1"/>
  <c r="U224" i="21"/>
  <c r="V224" i="21" s="1"/>
  <c r="U223" i="21"/>
  <c r="V223" i="21" s="1"/>
  <c r="U222" i="21"/>
  <c r="V222" i="21" s="1"/>
  <c r="U221" i="21"/>
  <c r="V221" i="21" s="1"/>
  <c r="U220" i="21"/>
  <c r="V220" i="21" s="1"/>
  <c r="U219" i="21"/>
  <c r="V219" i="21" s="1"/>
  <c r="U218" i="21"/>
  <c r="V218" i="21" s="1"/>
  <c r="U217" i="21"/>
  <c r="V217" i="21" s="1"/>
  <c r="U216" i="21"/>
  <c r="V216" i="21" s="1"/>
  <c r="U215" i="21"/>
  <c r="V215" i="21" s="1"/>
  <c r="U214" i="21"/>
  <c r="V214" i="21" s="1"/>
  <c r="U213" i="21"/>
  <c r="V213" i="21" s="1"/>
  <c r="V209" i="21"/>
  <c r="V208" i="21"/>
  <c r="V207" i="21"/>
  <c r="V206" i="21"/>
  <c r="V205" i="21"/>
  <c r="V204" i="21"/>
  <c r="V203" i="21"/>
  <c r="V202" i="21"/>
  <c r="V201" i="21"/>
  <c r="V200" i="21"/>
  <c r="V199" i="21"/>
  <c r="V198" i="21"/>
  <c r="V197" i="21"/>
  <c r="V196" i="21"/>
  <c r="V195" i="21"/>
  <c r="V194" i="21"/>
  <c r="S305" i="21"/>
  <c r="S267" i="21"/>
  <c r="S248" i="21"/>
  <c r="S229" i="21"/>
  <c r="S210" i="21"/>
  <c r="S191" i="21"/>
  <c r="S172" i="21"/>
  <c r="S153" i="21"/>
  <c r="S134" i="21"/>
  <c r="S115" i="21"/>
  <c r="S96" i="21"/>
  <c r="S58" i="21"/>
  <c r="S20" i="21"/>
  <c r="S39" i="21"/>
  <c r="D60" i="25"/>
  <c r="D64" i="25"/>
  <c r="D63" i="25"/>
  <c r="D58" i="25"/>
  <c r="D57" i="25"/>
  <c r="S6" i="1"/>
  <c r="D69" i="25"/>
  <c r="D66" i="25"/>
  <c r="D68" i="25"/>
  <c r="D71" i="25"/>
  <c r="D53" i="25"/>
  <c r="D62" i="25"/>
  <c r="D61" i="25"/>
  <c r="P58" i="20"/>
  <c r="D67" i="25" l="1"/>
  <c r="D65" i="25"/>
  <c r="V176" i="21"/>
  <c r="U191" i="21"/>
  <c r="H53" i="25"/>
  <c r="S11" i="1"/>
  <c r="S18" i="1"/>
  <c r="D70" i="25"/>
  <c r="S12" i="1"/>
  <c r="S4" i="1"/>
  <c r="S27" i="1"/>
  <c r="S14" i="1"/>
  <c r="D59" i="25"/>
  <c r="S28" i="1"/>
  <c r="S21" i="1"/>
  <c r="S20" i="1"/>
  <c r="D72" i="25"/>
  <c r="S25" i="1"/>
  <c r="S7" i="1"/>
  <c r="S5" i="1"/>
  <c r="S13" i="1"/>
  <c r="S26" i="1"/>
  <c r="S19" i="1"/>
  <c r="P53" i="25"/>
  <c r="D54" i="25"/>
  <c r="H54" i="25"/>
  <c r="L54" i="25"/>
  <c r="P62" i="25"/>
  <c r="P54" i="25"/>
  <c r="L53" i="25"/>
  <c r="P60" i="25"/>
  <c r="P53" i="15"/>
  <c r="H50" i="15"/>
  <c r="H53" i="15"/>
  <c r="L53" i="15"/>
  <c r="D50" i="15"/>
  <c r="D51" i="15"/>
  <c r="D53" i="15"/>
  <c r="P51" i="15"/>
  <c r="L50" i="15"/>
  <c r="L51" i="15"/>
  <c r="D54" i="15"/>
  <c r="H54" i="15"/>
  <c r="P54" i="15"/>
  <c r="L54" i="15"/>
  <c r="P50" i="15"/>
  <c r="H51" i="15"/>
  <c r="D54" i="6"/>
  <c r="L54" i="6"/>
  <c r="D51" i="6"/>
  <c r="L50" i="6"/>
  <c r="H54" i="6"/>
  <c r="P53" i="6"/>
  <c r="P54" i="6"/>
  <c r="H50" i="6"/>
  <c r="D53" i="6"/>
  <c r="L51" i="6"/>
  <c r="H51" i="6"/>
  <c r="L53" i="6"/>
  <c r="P51" i="6"/>
  <c r="P50" i="6"/>
  <c r="H53" i="6"/>
  <c r="D50" i="6"/>
  <c r="P50" i="11"/>
  <c r="H51" i="11"/>
  <c r="D53" i="11"/>
  <c r="L51" i="11"/>
  <c r="L54" i="11"/>
  <c r="D51" i="11"/>
  <c r="L53" i="11"/>
  <c r="H50" i="11"/>
  <c r="H54" i="11"/>
  <c r="D50" i="11"/>
  <c r="P51" i="11"/>
  <c r="L50" i="11"/>
  <c r="D54" i="11"/>
  <c r="P54" i="11"/>
  <c r="P53" i="11"/>
  <c r="H53" i="11"/>
  <c r="D54" i="5"/>
  <c r="P54" i="5"/>
  <c r="L54" i="5"/>
  <c r="D53" i="5"/>
  <c r="H53" i="5"/>
  <c r="H54" i="5"/>
  <c r="P53" i="5"/>
  <c r="L53" i="5"/>
  <c r="D51" i="20"/>
  <c r="H53" i="20"/>
  <c r="D53" i="20"/>
  <c r="P50" i="20"/>
  <c r="P51" i="20"/>
  <c r="H54" i="20"/>
  <c r="L51" i="20"/>
  <c r="P53" i="20"/>
  <c r="L54" i="20"/>
  <c r="H51" i="20"/>
  <c r="P54" i="20"/>
  <c r="H50" i="20"/>
  <c r="L53" i="20"/>
  <c r="D50" i="20"/>
  <c r="D54" i="13"/>
  <c r="L50" i="13"/>
  <c r="P53" i="13"/>
  <c r="L53" i="13"/>
  <c r="P50" i="13"/>
  <c r="D51" i="13"/>
  <c r="H53" i="13"/>
  <c r="P54" i="13"/>
  <c r="H51" i="13"/>
  <c r="L51" i="13"/>
  <c r="H50" i="13"/>
  <c r="H54" i="13"/>
  <c r="D50" i="13"/>
  <c r="D53" i="13"/>
  <c r="L54" i="13"/>
  <c r="P51" i="13"/>
  <c r="P53" i="2"/>
  <c r="D51" i="2"/>
  <c r="P54" i="2"/>
  <c r="L54" i="2"/>
  <c r="P51" i="2"/>
  <c r="H50" i="2"/>
  <c r="L53" i="2"/>
  <c r="D53" i="2"/>
  <c r="D54" i="2"/>
  <c r="L50" i="2"/>
  <c r="D50" i="2"/>
  <c r="L51" i="2"/>
  <c r="P50" i="2"/>
  <c r="H53" i="2"/>
  <c r="H51" i="2"/>
  <c r="H54" i="2"/>
  <c r="R27" i="1"/>
  <c r="R28" i="1"/>
  <c r="R21" i="1"/>
  <c r="R7" i="1"/>
  <c r="R25" i="1"/>
  <c r="R6" i="1"/>
  <c r="R20" i="1"/>
  <c r="R5" i="1"/>
  <c r="R13" i="1"/>
  <c r="R19" i="1"/>
  <c r="R4" i="1"/>
  <c r="R12" i="1"/>
  <c r="R11" i="1"/>
  <c r="R18" i="1"/>
  <c r="D54" i="20" l="1"/>
  <c r="D64" i="20"/>
  <c r="D66" i="20"/>
  <c r="L50" i="20"/>
  <c r="R14" i="1"/>
  <c r="R15" i="1" s="1"/>
  <c r="R26" i="1"/>
  <c r="R29" i="1" s="1"/>
  <c r="D57" i="13"/>
  <c r="R22" i="1"/>
  <c r="R8" i="1"/>
  <c r="N75" i="13"/>
  <c r="R31" i="1" l="1"/>
  <c r="O20" i="21" l="1"/>
  <c r="B28" i="1" l="1"/>
  <c r="B27" i="1"/>
  <c r="B13" i="1"/>
  <c r="U152" i="21"/>
  <c r="V152" i="21" s="1"/>
  <c r="U151" i="21"/>
  <c r="V151" i="21" s="1"/>
  <c r="U150" i="21"/>
  <c r="V150" i="21" s="1"/>
  <c r="U149" i="21"/>
  <c r="V149" i="21" s="1"/>
  <c r="U148" i="21"/>
  <c r="V148" i="21" s="1"/>
  <c r="U147" i="21"/>
  <c r="V147" i="21" s="1"/>
  <c r="U146" i="21"/>
  <c r="V146" i="21" s="1"/>
  <c r="U145" i="21"/>
  <c r="V145" i="21" s="1"/>
  <c r="U144" i="21"/>
  <c r="V144" i="21" s="1"/>
  <c r="U143" i="21"/>
  <c r="V143" i="21" s="1"/>
  <c r="U142" i="21"/>
  <c r="V142" i="21" s="1"/>
  <c r="U141" i="21"/>
  <c r="V141" i="21" s="1"/>
  <c r="U140" i="21"/>
  <c r="V140" i="21" s="1"/>
  <c r="U139" i="21"/>
  <c r="V139" i="21" s="1"/>
  <c r="U138" i="21"/>
  <c r="V138" i="21" s="1"/>
  <c r="U137" i="21"/>
  <c r="V137" i="21" s="1"/>
  <c r="U133" i="21"/>
  <c r="V133" i="21" s="1"/>
  <c r="U132" i="21"/>
  <c r="V132" i="21" s="1"/>
  <c r="U131" i="21"/>
  <c r="V131" i="21" s="1"/>
  <c r="U130" i="21"/>
  <c r="V130" i="21" s="1"/>
  <c r="U129" i="21"/>
  <c r="V129" i="21" s="1"/>
  <c r="U128" i="21"/>
  <c r="V128" i="21" s="1"/>
  <c r="U127" i="21"/>
  <c r="V127" i="21" s="1"/>
  <c r="U126" i="21"/>
  <c r="V126" i="21" s="1"/>
  <c r="U125" i="21"/>
  <c r="V125" i="21" s="1"/>
  <c r="U124" i="21"/>
  <c r="V124" i="21" s="1"/>
  <c r="U123" i="21"/>
  <c r="V123" i="21" s="1"/>
  <c r="U122" i="21"/>
  <c r="V122" i="21" s="1"/>
  <c r="U121" i="21"/>
  <c r="V121" i="21" s="1"/>
  <c r="U120" i="21"/>
  <c r="V120" i="21" s="1"/>
  <c r="U119" i="21"/>
  <c r="V119" i="21" s="1"/>
  <c r="U118" i="21"/>
  <c r="V118" i="21" s="1"/>
  <c r="M21" i="1"/>
  <c r="K21" i="1"/>
  <c r="D69" i="5"/>
  <c r="D59" i="13"/>
  <c r="G12" i="1"/>
  <c r="G11" i="1"/>
  <c r="F21" i="1"/>
  <c r="D62" i="2"/>
  <c r="D21" i="1"/>
  <c r="J75" i="2"/>
  <c r="J75" i="13" s="1"/>
  <c r="J75" i="20" s="1"/>
  <c r="J75" i="9" s="1"/>
  <c r="P58" i="15"/>
  <c r="P58" i="6"/>
  <c r="P58" i="11"/>
  <c r="P58" i="5"/>
  <c r="P58" i="13"/>
  <c r="P58" i="2"/>
  <c r="N75" i="17"/>
  <c r="N75" i="6"/>
  <c r="N75" i="10"/>
  <c r="J19" i="1"/>
  <c r="N75" i="5"/>
  <c r="N75" i="20"/>
  <c r="N75" i="2"/>
  <c r="G4" i="1"/>
  <c r="J5" i="1"/>
  <c r="I6" i="1"/>
  <c r="J13" i="1"/>
  <c r="F20" i="1"/>
  <c r="J20" i="1"/>
  <c r="L20" i="1"/>
  <c r="O20" i="1"/>
  <c r="D25" i="1"/>
  <c r="N25" i="1"/>
  <c r="G28" i="1"/>
  <c r="P14" i="1"/>
  <c r="L13" i="1"/>
  <c r="F25" i="1"/>
  <c r="Q20" i="1"/>
  <c r="M14" i="1"/>
  <c r="Q25" i="1"/>
  <c r="D63" i="11"/>
  <c r="K13" i="1"/>
  <c r="O7" i="1"/>
  <c r="G26" i="1"/>
  <c r="P25" i="1"/>
  <c r="K25" i="1"/>
  <c r="D57" i="20"/>
  <c r="M20" i="1"/>
  <c r="D59" i="6"/>
  <c r="K28" i="1"/>
  <c r="D63" i="5"/>
  <c r="H4" i="1"/>
  <c r="H26" i="1"/>
  <c r="D72" i="13"/>
  <c r="K7" i="1"/>
  <c r="L5" i="1"/>
  <c r="O18" i="1"/>
  <c r="N21" i="1"/>
  <c r="D62" i="6"/>
  <c r="J28" i="1"/>
  <c r="J6" i="1"/>
  <c r="C20" i="1"/>
  <c r="D14" i="1"/>
  <c r="E12" i="1"/>
  <c r="D60" i="2"/>
  <c r="I19" i="1"/>
  <c r="K14" i="1"/>
  <c r="O21" i="1"/>
  <c r="P21" i="1"/>
  <c r="G27" i="1"/>
  <c r="K4" i="1"/>
  <c r="D70" i="15"/>
  <c r="D67" i="5"/>
  <c r="J25" i="1"/>
  <c r="D67" i="11"/>
  <c r="D68" i="13"/>
  <c r="K12" i="1"/>
  <c r="D65" i="15"/>
  <c r="N5" i="1"/>
  <c r="C25" i="1"/>
  <c r="D66" i="2"/>
  <c r="F14" i="1"/>
  <c r="G7" i="1"/>
  <c r="G6" i="1"/>
  <c r="N26" i="1"/>
  <c r="C26" i="1"/>
  <c r="C27" i="1"/>
  <c r="D4" i="1"/>
  <c r="D65" i="2"/>
  <c r="D63" i="13"/>
  <c r="D71" i="13"/>
  <c r="G13" i="1"/>
  <c r="D58" i="20"/>
  <c r="D19" i="1"/>
  <c r="D27" i="1"/>
  <c r="F6" i="1"/>
  <c r="D69" i="13"/>
  <c r="G21" i="1"/>
  <c r="D57" i="6"/>
  <c r="E7" i="1"/>
  <c r="D72" i="6"/>
  <c r="D13" i="1"/>
  <c r="C14" i="1"/>
  <c r="C11" i="1"/>
  <c r="D70" i="2"/>
  <c r="E28" i="1"/>
  <c r="H19" i="1"/>
  <c r="D69" i="20"/>
  <c r="H7" i="1"/>
  <c r="I4" i="1"/>
  <c r="D62" i="5"/>
  <c r="D61" i="5"/>
  <c r="D69" i="11"/>
  <c r="H27" i="1"/>
  <c r="E27" i="1"/>
  <c r="E25" i="1"/>
  <c r="E20" i="1"/>
  <c r="D28" i="1"/>
  <c r="F5" i="1"/>
  <c r="H20" i="1"/>
  <c r="D68" i="20"/>
  <c r="H21" i="1"/>
  <c r="I14" i="1"/>
  <c r="D71" i="5"/>
  <c r="J26" i="1"/>
  <c r="D66" i="11"/>
  <c r="M13" i="1"/>
  <c r="H20" i="21"/>
  <c r="Q20" i="21"/>
  <c r="D20" i="21"/>
  <c r="N20" i="21"/>
  <c r="P20" i="21"/>
  <c r="E20" i="21"/>
  <c r="I20" i="21"/>
  <c r="M20" i="21"/>
  <c r="J20" i="21"/>
  <c r="R20" i="21"/>
  <c r="G20" i="21"/>
  <c r="F20" i="21"/>
  <c r="O39" i="21"/>
  <c r="L20" i="21"/>
  <c r="T20" i="21"/>
  <c r="C20" i="21"/>
  <c r="K20" i="21"/>
  <c r="Q39" i="21"/>
  <c r="P39" i="21"/>
  <c r="M39" i="21"/>
  <c r="C39" i="21"/>
  <c r="R39" i="21"/>
  <c r="D39" i="21"/>
  <c r="L39" i="21"/>
  <c r="G39" i="21"/>
  <c r="K39" i="21"/>
  <c r="T39" i="21"/>
  <c r="J75" i="5" l="1"/>
  <c r="J75" i="10" s="1"/>
  <c r="J75" i="11" s="1"/>
  <c r="V20" i="21"/>
  <c r="B12" i="1"/>
  <c r="L58" i="21"/>
  <c r="H39" i="21"/>
  <c r="T96" i="21"/>
  <c r="J39" i="21"/>
  <c r="N39" i="21"/>
  <c r="F39" i="21"/>
  <c r="I39" i="21"/>
  <c r="G58" i="21"/>
  <c r="R58" i="21"/>
  <c r="M58" i="21"/>
  <c r="E39" i="21"/>
  <c r="T58" i="21"/>
  <c r="I58" i="21"/>
  <c r="F58" i="21"/>
  <c r="D58" i="21"/>
  <c r="P58" i="21"/>
  <c r="C58" i="21"/>
  <c r="J58" i="21"/>
  <c r="K58" i="21"/>
  <c r="O58" i="21"/>
  <c r="B20" i="1"/>
  <c r="B7" i="1"/>
  <c r="D63" i="2"/>
  <c r="H18" i="1"/>
  <c r="H22" i="1" s="1"/>
  <c r="J18" i="1"/>
  <c r="K18" i="1"/>
  <c r="D61" i="11"/>
  <c r="D69" i="6"/>
  <c r="B18" i="1"/>
  <c r="F18" i="1"/>
  <c r="M18" i="1"/>
  <c r="L18" i="1"/>
  <c r="D11" i="1"/>
  <c r="E11" i="1"/>
  <c r="F11" i="1"/>
  <c r="D72" i="20"/>
  <c r="I11" i="1"/>
  <c r="J11" i="1"/>
  <c r="K11" i="1"/>
  <c r="K15" i="1" s="1"/>
  <c r="L11" i="1"/>
  <c r="M11" i="1"/>
  <c r="N11" i="1"/>
  <c r="O11" i="1"/>
  <c r="D12" i="1"/>
  <c r="F12" i="1"/>
  <c r="I12" i="1"/>
  <c r="J12" i="1"/>
  <c r="M12" i="1"/>
  <c r="P12" i="1"/>
  <c r="H12" i="1"/>
  <c r="N12" i="1"/>
  <c r="D61" i="20"/>
  <c r="C12" i="1"/>
  <c r="E4" i="1"/>
  <c r="D63" i="20"/>
  <c r="D58" i="11"/>
  <c r="D63" i="6"/>
  <c r="P4" i="1"/>
  <c r="E5" i="1"/>
  <c r="D70" i="13"/>
  <c r="B5" i="1"/>
  <c r="G5" i="1"/>
  <c r="G8" i="1" s="1"/>
  <c r="C5" i="1"/>
  <c r="I5" i="1"/>
  <c r="Q5" i="1"/>
  <c r="O5" i="1"/>
  <c r="K5" i="1"/>
  <c r="E13" i="1"/>
  <c r="F13" i="1"/>
  <c r="D72" i="5"/>
  <c r="D60" i="15"/>
  <c r="O13" i="1"/>
  <c r="P13" i="1"/>
  <c r="D26" i="1"/>
  <c r="D29" i="1" s="1"/>
  <c r="D57" i="2"/>
  <c r="F26" i="1"/>
  <c r="D66" i="13"/>
  <c r="D66" i="5"/>
  <c r="L26" i="1"/>
  <c r="M26" i="1"/>
  <c r="P26" i="1"/>
  <c r="K26" i="1"/>
  <c r="E26" i="1"/>
  <c r="E29" i="1" s="1"/>
  <c r="D67" i="15"/>
  <c r="O26" i="1"/>
  <c r="E19" i="1"/>
  <c r="D71" i="20"/>
  <c r="D59" i="5"/>
  <c r="K19" i="1"/>
  <c r="L19" i="1"/>
  <c r="D70" i="6"/>
  <c r="D62" i="15"/>
  <c r="D59" i="2"/>
  <c r="G20" i="1"/>
  <c r="D60" i="5"/>
  <c r="K20" i="1"/>
  <c r="D65" i="6"/>
  <c r="N20" i="1"/>
  <c r="D6" i="1"/>
  <c r="D67" i="2"/>
  <c r="D67" i="13"/>
  <c r="H6" i="1"/>
  <c r="D58" i="5"/>
  <c r="K6" i="1"/>
  <c r="D68" i="6"/>
  <c r="N6" i="1"/>
  <c r="B6" i="1"/>
  <c r="D61" i="2"/>
  <c r="D65" i="13"/>
  <c r="H25" i="1"/>
  <c r="L25" i="1"/>
  <c r="B25" i="1"/>
  <c r="D58" i="2"/>
  <c r="F7" i="1"/>
  <c r="D67" i="20"/>
  <c r="J7" i="1"/>
  <c r="M7" i="1"/>
  <c r="N7" i="1"/>
  <c r="P7" i="1"/>
  <c r="D69" i="2"/>
  <c r="D70" i="20"/>
  <c r="D57" i="5"/>
  <c r="D59" i="11"/>
  <c r="D71" i="6"/>
  <c r="D64" i="15"/>
  <c r="P27" i="1"/>
  <c r="E14" i="1"/>
  <c r="H14" i="1"/>
  <c r="D65" i="5"/>
  <c r="L14" i="1"/>
  <c r="D61" i="6"/>
  <c r="D64" i="2"/>
  <c r="D59" i="20"/>
  <c r="N14" i="1"/>
  <c r="O14" i="1"/>
  <c r="J14" i="1"/>
  <c r="D62" i="13"/>
  <c r="D68" i="5"/>
  <c r="L28" i="1"/>
  <c r="D61" i="15"/>
  <c r="D66" i="15"/>
  <c r="O4" i="1"/>
  <c r="Q21" i="1"/>
  <c r="P5" i="1"/>
  <c r="P20" i="1"/>
  <c r="P28" i="1"/>
  <c r="P11" i="1"/>
  <c r="O6" i="1"/>
  <c r="O12" i="1"/>
  <c r="O25" i="1"/>
  <c r="D72" i="15"/>
  <c r="D68" i="15"/>
  <c r="M5" i="1"/>
  <c r="D60" i="6"/>
  <c r="D66" i="6"/>
  <c r="D62" i="11"/>
  <c r="D70" i="11"/>
  <c r="L6" i="1"/>
  <c r="L27" i="1"/>
  <c r="L12" i="1"/>
  <c r="I21" i="1"/>
  <c r="D62" i="20"/>
  <c r="D65" i="20"/>
  <c r="D58" i="13"/>
  <c r="F19" i="1"/>
  <c r="E18" i="1"/>
  <c r="E6" i="1"/>
  <c r="D20" i="1"/>
  <c r="C21" i="1"/>
  <c r="C4" i="1"/>
  <c r="C18" i="1"/>
  <c r="B26" i="1"/>
  <c r="B4" i="1"/>
  <c r="B11" i="1"/>
  <c r="M19" i="1"/>
  <c r="J27" i="1"/>
  <c r="J29" i="1" s="1"/>
  <c r="G14" i="1"/>
  <c r="G15" i="1" s="1"/>
  <c r="J21" i="1"/>
  <c r="E21" i="1"/>
  <c r="H28" i="1"/>
  <c r="D58" i="6"/>
  <c r="N28" i="1"/>
  <c r="Q27" i="1"/>
  <c r="M27" i="1"/>
  <c r="N27" i="1"/>
  <c r="D18" i="1"/>
  <c r="D71" i="2"/>
  <c r="H11" i="1"/>
  <c r="D64" i="5"/>
  <c r="D60" i="11"/>
  <c r="J4" i="1"/>
  <c r="M4" i="1"/>
  <c r="D70" i="5"/>
  <c r="I7" i="1"/>
  <c r="L7" i="1"/>
  <c r="D67" i="6"/>
  <c r="D57" i="11"/>
  <c r="C7" i="1"/>
  <c r="I25" i="1"/>
  <c r="M25" i="1"/>
  <c r="Q13" i="1"/>
  <c r="I13" i="1"/>
  <c r="I26" i="1"/>
  <c r="C6" i="1"/>
  <c r="P6" i="1"/>
  <c r="D65" i="11"/>
  <c r="I20" i="1"/>
  <c r="G19" i="1"/>
  <c r="D68" i="2"/>
  <c r="P60" i="20"/>
  <c r="P19" i="1"/>
  <c r="L21" i="1"/>
  <c r="D72" i="11"/>
  <c r="B21" i="1"/>
  <c r="D60" i="20"/>
  <c r="I28" i="1"/>
  <c r="C28" i="1"/>
  <c r="C29" i="1" s="1"/>
  <c r="F28" i="1"/>
  <c r="M28" i="1"/>
  <c r="O28" i="1"/>
  <c r="M6" i="1"/>
  <c r="D64" i="11"/>
  <c r="D64" i="13"/>
  <c r="B14" i="1"/>
  <c r="G25" i="1"/>
  <c r="G29" i="1" s="1"/>
  <c r="I27" i="1"/>
  <c r="F27" i="1"/>
  <c r="O27" i="1"/>
  <c r="K27" i="1"/>
  <c r="D63" i="15"/>
  <c r="D7" i="1"/>
  <c r="Q7" i="1"/>
  <c r="O19" i="1"/>
  <c r="O22" i="1" s="1"/>
  <c r="N19" i="1"/>
  <c r="C19" i="1"/>
  <c r="D61" i="13"/>
  <c r="P60" i="5"/>
  <c r="P62" i="5"/>
  <c r="B19" i="1"/>
  <c r="C13" i="1"/>
  <c r="P62" i="11"/>
  <c r="D68" i="11"/>
  <c r="N13" i="1"/>
  <c r="H13" i="1"/>
  <c r="D64" i="6"/>
  <c r="P62" i="20"/>
  <c r="D5" i="1"/>
  <c r="H5" i="1"/>
  <c r="F4" i="1"/>
  <c r="N4" i="1"/>
  <c r="L4" i="1"/>
  <c r="P62" i="2"/>
  <c r="D72" i="2"/>
  <c r="P62" i="6"/>
  <c r="P60" i="11"/>
  <c r="D57" i="15"/>
  <c r="D71" i="11"/>
  <c r="P60" i="2"/>
  <c r="D60" i="13"/>
  <c r="I18" i="1"/>
  <c r="P60" i="6"/>
  <c r="G18" i="1"/>
  <c r="P60" i="13"/>
  <c r="P62" i="13"/>
  <c r="P18" i="1"/>
  <c r="Q18" i="1"/>
  <c r="N18" i="1"/>
  <c r="Q4" i="1"/>
  <c r="Q12" i="1"/>
  <c r="Q19" i="1"/>
  <c r="Q26" i="1"/>
  <c r="Q11" i="1"/>
  <c r="Q28" i="1"/>
  <c r="U20" i="21"/>
  <c r="Q14" i="1"/>
  <c r="Q6" i="1"/>
  <c r="D58" i="15"/>
  <c r="D71" i="15"/>
  <c r="D59" i="15"/>
  <c r="P60" i="15"/>
  <c r="P62" i="15"/>
  <c r="D69" i="15"/>
  <c r="T26" i="1" l="1"/>
  <c r="T28" i="1"/>
  <c r="J75" i="6"/>
  <c r="J75" i="15"/>
  <c r="V39" i="21"/>
  <c r="K8" i="1"/>
  <c r="F22" i="1"/>
  <c r="F8" i="1"/>
  <c r="P15" i="1"/>
  <c r="H29" i="1"/>
  <c r="M22" i="1"/>
  <c r="L29" i="1"/>
  <c r="I8" i="1"/>
  <c r="U39" i="21"/>
  <c r="L22" i="1"/>
  <c r="E8" i="1"/>
  <c r="P96" i="21"/>
  <c r="D115" i="21"/>
  <c r="D96" i="21"/>
  <c r="K96" i="21"/>
  <c r="T115" i="21"/>
  <c r="T134" i="21"/>
  <c r="P115" i="21"/>
  <c r="H58" i="21"/>
  <c r="F115" i="21"/>
  <c r="F96" i="21"/>
  <c r="L96" i="21"/>
  <c r="O96" i="21"/>
  <c r="E58" i="21"/>
  <c r="P134" i="21"/>
  <c r="D134" i="21"/>
  <c r="J96" i="21"/>
  <c r="N58" i="21"/>
  <c r="B29" i="1"/>
  <c r="K22" i="1"/>
  <c r="T21" i="1"/>
  <c r="D15" i="1"/>
  <c r="T12" i="1"/>
  <c r="T20" i="1"/>
  <c r="P29" i="1"/>
  <c r="N8" i="1"/>
  <c r="N15" i="1"/>
  <c r="M15" i="1"/>
  <c r="J8" i="1"/>
  <c r="J15" i="1"/>
  <c r="I15" i="1"/>
  <c r="H8" i="1"/>
  <c r="F15" i="1"/>
  <c r="S22" i="1"/>
  <c r="J22" i="1"/>
  <c r="O15" i="1"/>
  <c r="E15" i="1"/>
  <c r="C15" i="1"/>
  <c r="L15" i="1"/>
  <c r="B8" i="1"/>
  <c r="K29" i="1"/>
  <c r="O8" i="1"/>
  <c r="E22" i="1"/>
  <c r="C8" i="1"/>
  <c r="P8" i="1"/>
  <c r="T6" i="1"/>
  <c r="N29" i="1"/>
  <c r="F29" i="1"/>
  <c r="D22" i="1"/>
  <c r="L8" i="1"/>
  <c r="B22" i="1"/>
  <c r="T11" i="1"/>
  <c r="C22" i="1"/>
  <c r="B15" i="1"/>
  <c r="T13" i="1"/>
  <c r="M8" i="1"/>
  <c r="M29" i="1"/>
  <c r="T7" i="1"/>
  <c r="G22" i="1"/>
  <c r="G31" i="1" s="1"/>
  <c r="I29" i="1"/>
  <c r="H15" i="1"/>
  <c r="T27" i="1"/>
  <c r="P22" i="1"/>
  <c r="T18" i="1"/>
  <c r="I22" i="1"/>
  <c r="T4" i="1"/>
  <c r="S8" i="1"/>
  <c r="D8" i="1"/>
  <c r="S15" i="1"/>
  <c r="T19" i="1"/>
  <c r="Q22" i="1"/>
  <c r="S29" i="1"/>
  <c r="T25" i="1"/>
  <c r="O29" i="1"/>
  <c r="T5" i="1"/>
  <c r="N22" i="1"/>
  <c r="Q8" i="1"/>
  <c r="Q29" i="1"/>
  <c r="Q15" i="1"/>
  <c r="T14" i="1"/>
  <c r="T42" i="1" l="1"/>
  <c r="J75" i="17"/>
  <c r="V58" i="21"/>
  <c r="I96" i="21"/>
  <c r="K31" i="1"/>
  <c r="G96" i="21"/>
  <c r="U58" i="21"/>
  <c r="C96" i="21"/>
  <c r="C115" i="21"/>
  <c r="F134" i="21"/>
  <c r="K115" i="21"/>
  <c r="I115" i="21"/>
  <c r="K134" i="21"/>
  <c r="Q134" i="21"/>
  <c r="E96" i="21"/>
  <c r="O115" i="21"/>
  <c r="L115" i="21"/>
  <c r="L134" i="21" s="1"/>
  <c r="H96" i="21"/>
  <c r="P153" i="21"/>
  <c r="F153" i="21"/>
  <c r="Q96" i="21"/>
  <c r="Q153" i="21"/>
  <c r="T153" i="21"/>
  <c r="R96" i="21"/>
  <c r="R115" i="21"/>
  <c r="R134" i="21" s="1"/>
  <c r="M96" i="21"/>
  <c r="E115" i="21"/>
  <c r="N115" i="21"/>
  <c r="Q115" i="21"/>
  <c r="C134" i="21"/>
  <c r="D153" i="21"/>
  <c r="J115" i="21"/>
  <c r="J134" i="21" s="1"/>
  <c r="N96" i="21"/>
  <c r="G115" i="21"/>
  <c r="H31" i="1"/>
  <c r="F31" i="1"/>
  <c r="E31" i="1"/>
  <c r="D31" i="1"/>
  <c r="J31" i="1"/>
  <c r="L31" i="1"/>
  <c r="O31" i="1"/>
  <c r="B31" i="1"/>
  <c r="C31" i="1"/>
  <c r="S31" i="1"/>
  <c r="P31" i="1"/>
  <c r="N31" i="1"/>
  <c r="M31" i="1"/>
  <c r="I31" i="1"/>
  <c r="T22" i="1"/>
  <c r="T36" i="1"/>
  <c r="T8" i="1"/>
  <c r="T39" i="1"/>
  <c r="Q31" i="1"/>
  <c r="T15" i="1"/>
  <c r="V77" i="21" l="1"/>
  <c r="V96" i="21"/>
  <c r="D172" i="21"/>
  <c r="R153" i="21"/>
  <c r="Q172" i="21"/>
  <c r="Q191" i="21"/>
  <c r="H115" i="21"/>
  <c r="H134" i="21" s="1"/>
  <c r="P172" i="21"/>
  <c r="O134" i="21"/>
  <c r="E134" i="21"/>
  <c r="Q210" i="21"/>
  <c r="K153" i="21"/>
  <c r="M115" i="21"/>
  <c r="F172" i="21"/>
  <c r="F191" i="21" s="1"/>
  <c r="U77" i="21"/>
  <c r="U96" i="21"/>
  <c r="D191" i="21"/>
  <c r="G134" i="21"/>
  <c r="G153" i="21" s="1"/>
  <c r="L153" i="21"/>
  <c r="E153" i="21"/>
  <c r="N134" i="21"/>
  <c r="N153" i="21" s="1"/>
  <c r="L172" i="21"/>
  <c r="I134" i="21"/>
  <c r="J153" i="21"/>
  <c r="J172" i="21" s="1"/>
  <c r="C153" i="21"/>
  <c r="C172" i="21"/>
  <c r="T172" i="21"/>
  <c r="V115" i="21" l="1"/>
  <c r="I153" i="21"/>
  <c r="U115" i="21"/>
  <c r="N172" i="21"/>
  <c r="L191" i="21"/>
  <c r="F210" i="21"/>
  <c r="F229" i="21" s="1"/>
  <c r="R172" i="21"/>
  <c r="D210" i="21"/>
  <c r="D229" i="21" s="1"/>
  <c r="D248" i="21" s="1"/>
  <c r="D267" i="21" s="1"/>
  <c r="P191" i="21"/>
  <c r="N191" i="21"/>
  <c r="O172" i="21"/>
  <c r="C191" i="21"/>
  <c r="I172" i="21"/>
  <c r="M134" i="21"/>
  <c r="U134" i="21" s="1"/>
  <c r="K172" i="21"/>
  <c r="J191" i="21"/>
  <c r="E172" i="21"/>
  <c r="E191" i="21" s="1"/>
  <c r="E210" i="21" s="1"/>
  <c r="H153" i="21"/>
  <c r="R191" i="21"/>
  <c r="R210" i="21" s="1"/>
  <c r="N210" i="21"/>
  <c r="N229" i="21" s="1"/>
  <c r="N248" i="21" s="1"/>
  <c r="T191" i="21"/>
  <c r="T210" i="21" s="1"/>
  <c r="Q229" i="21"/>
  <c r="G172" i="21"/>
  <c r="V134" i="21" l="1"/>
  <c r="R229" i="21"/>
  <c r="R267" i="21" s="1"/>
  <c r="R248" i="21"/>
  <c r="F248" i="21"/>
  <c r="J210" i="21"/>
  <c r="M153" i="21"/>
  <c r="U153" i="21" s="1"/>
  <c r="T229" i="21"/>
  <c r="T248" i="21" s="1"/>
  <c r="T267" i="21" s="1"/>
  <c r="T286" i="21" s="1"/>
  <c r="T305" i="21" s="1"/>
  <c r="C210" i="21"/>
  <c r="P210" i="21"/>
  <c r="P229" i="21" s="1"/>
  <c r="P248" i="21" s="1"/>
  <c r="P267" i="21" s="1"/>
  <c r="P286" i="21" s="1"/>
  <c r="P305" i="21" s="1"/>
  <c r="O191" i="21"/>
  <c r="K191" i="21"/>
  <c r="K210" i="21" s="1"/>
  <c r="L210" i="21"/>
  <c r="L229" i="21" s="1"/>
  <c r="L248" i="21" s="1"/>
  <c r="L267" i="21" s="1"/>
  <c r="L286" i="21" s="1"/>
  <c r="E229" i="21"/>
  <c r="E248" i="21" s="1"/>
  <c r="E267" i="21" s="1"/>
  <c r="E286" i="21" s="1"/>
  <c r="E305" i="21" s="1"/>
  <c r="J229" i="21"/>
  <c r="J248" i="21" s="1"/>
  <c r="H172" i="21"/>
  <c r="G191" i="21"/>
  <c r="G229" i="21"/>
  <c r="G248" i="21" s="1"/>
  <c r="G267" i="21" s="1"/>
  <c r="G286" i="21" s="1"/>
  <c r="G305" i="21" s="1"/>
  <c r="Q248" i="21"/>
  <c r="Q267" i="21" s="1"/>
  <c r="Q286" i="21" s="1"/>
  <c r="Q305" i="21" s="1"/>
  <c r="M172" i="21"/>
  <c r="I191" i="21"/>
  <c r="I210" i="21"/>
  <c r="C229" i="21"/>
  <c r="D286" i="21"/>
  <c r="D305" i="21" s="1"/>
  <c r="F267" i="21"/>
  <c r="F286" i="21" s="1"/>
  <c r="F305" i="21" s="1"/>
  <c r="N267" i="21"/>
  <c r="N286" i="21" s="1"/>
  <c r="N305" i="21" s="1"/>
  <c r="V172" i="21" l="1"/>
  <c r="V153" i="21"/>
  <c r="I229" i="21"/>
  <c r="G210" i="21"/>
  <c r="I248" i="21"/>
  <c r="I267" i="21" s="1"/>
  <c r="C248" i="21"/>
  <c r="I286" i="21"/>
  <c r="O210" i="21"/>
  <c r="C267" i="21"/>
  <c r="M191" i="21"/>
  <c r="M210" i="21"/>
  <c r="M229" i="21" s="1"/>
  <c r="M248" i="21" s="1"/>
  <c r="H191" i="21"/>
  <c r="R286" i="21"/>
  <c r="R305" i="21" s="1"/>
  <c r="L305" i="21"/>
  <c r="K229" i="21"/>
  <c r="K248" i="21" s="1"/>
  <c r="K267" i="21" s="1"/>
  <c r="K286" i="21" s="1"/>
  <c r="K305" i="21" s="1"/>
  <c r="U172" i="21"/>
  <c r="C286" i="21"/>
  <c r="J267" i="21"/>
  <c r="J286" i="21" s="1"/>
  <c r="J305" i="21" s="1"/>
  <c r="I305" i="21" l="1"/>
  <c r="H210" i="21"/>
  <c r="V210" i="21" s="1"/>
  <c r="V191" i="21"/>
  <c r="H229" i="21"/>
  <c r="M267" i="21"/>
  <c r="M286" i="21" s="1"/>
  <c r="M305" i="21" s="1"/>
  <c r="O229" i="21"/>
  <c r="O248" i="21" s="1"/>
  <c r="O267" i="21" s="1"/>
  <c r="O286" i="21" s="1"/>
  <c r="O305" i="21" s="1"/>
  <c r="C305" i="21"/>
  <c r="V229" i="21" l="1"/>
  <c r="U210" i="21"/>
  <c r="U229" i="21"/>
  <c r="H248" i="21"/>
  <c r="V248" i="21" s="1"/>
  <c r="H267" i="21" l="1"/>
  <c r="V267" i="21" s="1"/>
  <c r="U248" i="21"/>
  <c r="H286" i="21" l="1"/>
  <c r="V286" i="21" s="1"/>
  <c r="U267" i="21"/>
  <c r="H305" i="21" l="1"/>
  <c r="V305" i="21" s="1"/>
  <c r="U286" i="21"/>
  <c r="U305" i="21" l="1"/>
  <c r="J74" i="2"/>
  <c r="J74" i="13"/>
  <c r="J74" i="20" s="1"/>
  <c r="J74" i="9" l="1"/>
  <c r="J74" i="5"/>
  <c r="J74" i="10" s="1"/>
  <c r="J74" i="11" s="1"/>
  <c r="J74" i="15" l="1"/>
  <c r="J74" i="17" s="1"/>
  <c r="J74" i="6"/>
  <c r="T29" i="1"/>
  <c r="D75" i="18"/>
  <c r="T45" i="1"/>
  <c r="D75" i="10" l="1"/>
  <c r="T31" i="1"/>
  <c r="D75" i="2"/>
  <c r="D75" i="11"/>
  <c r="D75" i="17"/>
  <c r="D75" i="13"/>
  <c r="D75" i="6"/>
  <c r="D75" i="20"/>
  <c r="D75" i="5"/>
  <c r="D75" i="15"/>
  <c r="D75" i="25"/>
</calcChain>
</file>

<file path=xl/sharedStrings.xml><?xml version="1.0" encoding="utf-8"?>
<sst xmlns="http://schemas.openxmlformats.org/spreadsheetml/2006/main" count="8887" uniqueCount="1406">
  <si>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</si>
  <si>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</si>
  <si>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</si>
  <si>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</si>
  <si>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</si>
  <si>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</si>
  <si>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</si>
  <si>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</si>
  <si>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</si>
  <si>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</si>
  <si>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</si>
  <si>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</si>
  <si>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</si>
  <si>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</si>
  <si>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</si>
  <si>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</si>
  <si>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</si>
  <si>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Totals</t>
  </si>
  <si>
    <t>GREEN HORN DIVISION</t>
  </si>
  <si>
    <t>Sloth Monsters</t>
  </si>
  <si>
    <t>Bullets</t>
  </si>
  <si>
    <t>Dogs</t>
  </si>
  <si>
    <t>GREEN HORN TOTALS</t>
  </si>
  <si>
    <t>GRAY BEARD DIVISION</t>
  </si>
  <si>
    <t>Mayors</t>
  </si>
  <si>
    <t>Gamblers</t>
  </si>
  <si>
    <t>Cheetahs</t>
  </si>
  <si>
    <t>GRAY BEARD TOTALS</t>
  </si>
  <si>
    <t>TOTAL</t>
  </si>
  <si>
    <t>Pts</t>
  </si>
  <si>
    <t xml:space="preserve">THE BDFL SCOREBOARD </t>
  </si>
  <si>
    <t>EL</t>
  </si>
  <si>
    <t>Comments</t>
  </si>
  <si>
    <t>WEEK #3</t>
  </si>
  <si>
    <t>Brookside Dogs</t>
  </si>
  <si>
    <t>Benton Bullets</t>
  </si>
  <si>
    <t>Gulf Coast Gamblers</t>
  </si>
  <si>
    <t>Total</t>
  </si>
  <si>
    <t>Avg</t>
  </si>
  <si>
    <t>QB1</t>
  </si>
  <si>
    <t>QB2</t>
  </si>
  <si>
    <t>QB3</t>
  </si>
  <si>
    <t>RB1</t>
  </si>
  <si>
    <t>RB2</t>
  </si>
  <si>
    <t>RB3</t>
  </si>
  <si>
    <t>RB4</t>
  </si>
  <si>
    <t>WR1</t>
  </si>
  <si>
    <t>WR2</t>
  </si>
  <si>
    <t>WR3</t>
  </si>
  <si>
    <t>WR4</t>
  </si>
  <si>
    <t>WR5</t>
  </si>
  <si>
    <t>PK1</t>
  </si>
  <si>
    <t>PK2</t>
  </si>
  <si>
    <t>Fairfield PowerSleds</t>
  </si>
  <si>
    <t>Week #1 Totals</t>
  </si>
  <si>
    <t>Magic City Mayors</t>
  </si>
  <si>
    <t>Week 2 Match-Ups/Lines</t>
  </si>
  <si>
    <t>Wildcats</t>
  </si>
  <si>
    <t>Wizardz Winnerz</t>
  </si>
  <si>
    <t>ELVO</t>
  </si>
  <si>
    <t>RED NECK DIVISION</t>
  </si>
  <si>
    <t>RED NECK TOTALS</t>
  </si>
  <si>
    <t>YELLOW HAMMER DIVISION</t>
  </si>
  <si>
    <t>YELLOW HAMMER TOTALS</t>
  </si>
  <si>
    <t>GRAND TOTALS</t>
  </si>
  <si>
    <t>Week #2 Totals</t>
  </si>
  <si>
    <t>Week #17 Totals</t>
  </si>
  <si>
    <t>WEEK #16</t>
  </si>
  <si>
    <t>WEEK #15</t>
  </si>
  <si>
    <t>WEEK #14</t>
  </si>
  <si>
    <t>WEEK #13</t>
  </si>
  <si>
    <t>WEEK #12</t>
  </si>
  <si>
    <t>WEEK #11</t>
  </si>
  <si>
    <t>WEEK #10</t>
  </si>
  <si>
    <t>WEEK #9</t>
  </si>
  <si>
    <t>WEEK #8</t>
  </si>
  <si>
    <t>WEEK #7</t>
  </si>
  <si>
    <t>WEEK #6</t>
  </si>
  <si>
    <t>WEEK #5</t>
  </si>
  <si>
    <t>WEEK #4</t>
  </si>
  <si>
    <t>WEEK #2</t>
  </si>
  <si>
    <t>ww</t>
  </si>
  <si>
    <t>PowerSleds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</si>
  <si>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</si>
  <si>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</si>
  <si>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</si>
  <si>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</si>
  <si>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</si>
  <si>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</si>
  <si>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</si>
  <si>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</si>
  <si>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</si>
  <si>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</si>
  <si>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</si>
  <si>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</si>
  <si>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</si>
  <si>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</si>
  <si>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</si>
  <si>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</si>
  <si>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</si>
  <si>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Division Total:</t>
  </si>
  <si>
    <t>WEEK #1</t>
  </si>
  <si>
    <t>QB</t>
  </si>
  <si>
    <t>RB</t>
  </si>
  <si>
    <t>WR</t>
  </si>
  <si>
    <t>PK</t>
  </si>
  <si>
    <t>DF</t>
  </si>
  <si>
    <t>Blitz</t>
  </si>
  <si>
    <t>Druid City Blitz</t>
  </si>
  <si>
    <t>WEEK #17</t>
  </si>
  <si>
    <t>Power Rankings Leader</t>
  </si>
  <si>
    <t>Grenadiers</t>
  </si>
  <si>
    <t>Western Hills Wildcats</t>
  </si>
  <si>
    <t>Week #3 Totals</t>
  </si>
  <si>
    <t>Week 4 Match-Ups/Lines</t>
  </si>
  <si>
    <t>Week #4 Totals</t>
  </si>
  <si>
    <t>Week 5 Match-Ups/Lines</t>
  </si>
  <si>
    <t>Week #5 Totals</t>
  </si>
  <si>
    <t>Week 6  Match-Ups/Lines</t>
  </si>
  <si>
    <t>Week #6 Totals</t>
  </si>
  <si>
    <t>Week 7 Match-Ups/Lines</t>
  </si>
  <si>
    <t>Week #7 Totals</t>
  </si>
  <si>
    <t>Week 8 Match-Ups/Lines</t>
  </si>
  <si>
    <t>Week #8 Totals</t>
  </si>
  <si>
    <t>Week 9 Match-Ups/Lines</t>
  </si>
  <si>
    <t>Week #9 Totals</t>
  </si>
  <si>
    <t>Week 10 Match-Ups/Lines</t>
  </si>
  <si>
    <t>Week #10 Totals</t>
  </si>
  <si>
    <t>Week 11 Match-Ups/Lines</t>
  </si>
  <si>
    <t>Week #11 Totals</t>
  </si>
  <si>
    <t>Week 12 Match-Ups/Lines</t>
  </si>
  <si>
    <t>Week #12 Totals</t>
  </si>
  <si>
    <t>Week 13 Match-Ups/Lines</t>
  </si>
  <si>
    <t>Week #13 Totals</t>
  </si>
  <si>
    <t>Week 14 Match-Ups/Lines</t>
  </si>
  <si>
    <t>Week #14 Totals</t>
  </si>
  <si>
    <t>Week 15 Match-Ups/Lines</t>
  </si>
  <si>
    <t>Week #15 Totals</t>
  </si>
  <si>
    <t>Week 16 Match-Ups/Lines</t>
  </si>
  <si>
    <t>Week 17 Match-Ups/Lines</t>
  </si>
  <si>
    <t>Win</t>
  </si>
  <si>
    <t>Loss</t>
  </si>
  <si>
    <t>BDCS</t>
  </si>
  <si>
    <t>BMS</t>
  </si>
  <si>
    <t>Duncanville Armadillos</t>
  </si>
  <si>
    <t>Armadillos</t>
  </si>
  <si>
    <t>DF1</t>
  </si>
  <si>
    <t>DF2</t>
  </si>
  <si>
    <t>Jugtown Juggernauts</t>
  </si>
  <si>
    <t>Juggernauts</t>
  </si>
  <si>
    <t>Freebirds</t>
  </si>
  <si>
    <t>Bellcows</t>
  </si>
  <si>
    <t>Blue Deacons</t>
  </si>
  <si>
    <t>Mt. High Blue Deacons</t>
  </si>
  <si>
    <t>Big Daddy of the Week</t>
  </si>
  <si>
    <t>Top Gun</t>
  </si>
  <si>
    <t>Toilet Seat</t>
  </si>
  <si>
    <t>Shades Creek Sloth Monsters</t>
  </si>
  <si>
    <t>Southside Cheetahs</t>
  </si>
  <si>
    <t>Week 5</t>
  </si>
  <si>
    <t>Week 6</t>
  </si>
  <si>
    <t>Week 7</t>
  </si>
  <si>
    <t>Week 8</t>
  </si>
  <si>
    <t>Week 9</t>
  </si>
  <si>
    <t>Week 10</t>
  </si>
  <si>
    <t>Week 11</t>
  </si>
  <si>
    <t>Bone Head</t>
  </si>
  <si>
    <t xml:space="preserve"> </t>
  </si>
  <si>
    <t>BOWL CHAMPIONSHIP WEEK</t>
  </si>
  <si>
    <t>Avg.</t>
  </si>
  <si>
    <t>ALL NFL TEAMS PLAYING</t>
  </si>
  <si>
    <t>1997*</t>
  </si>
  <si>
    <t>Smoke Rise Woosiers</t>
  </si>
  <si>
    <t>Lake Cyrus Sloth Monsters</t>
  </si>
  <si>
    <t>Season</t>
  </si>
  <si>
    <t>BDFL Champions</t>
  </si>
  <si>
    <t>Capital City Bullets</t>
  </si>
  <si>
    <t>Cool Springs Grenadiers</t>
  </si>
  <si>
    <t>Black Creek Wooden Warriors</t>
  </si>
  <si>
    <t>Riverchase Cheetahs</t>
  </si>
  <si>
    <t>Pasco County Wizards </t>
  </si>
  <si>
    <t>Wizards of Greystone</t>
  </si>
  <si>
    <t>WORM RULE IN PLAY</t>
  </si>
  <si>
    <t>Bandits</t>
  </si>
  <si>
    <t>Altadena Bandits</t>
  </si>
  <si>
    <t>WEEKLY ONE ROSTER MOVE (WORM)</t>
  </si>
  <si>
    <t>Mineral Spings Grenadiers</t>
  </si>
  <si>
    <t>Week 3 Match-Ups/Lines</t>
  </si>
  <si>
    <t>Grenadiers (-2.5)</t>
  </si>
  <si>
    <t>THROWBACK WEEK</t>
  </si>
  <si>
    <t>Website History (Uniques)</t>
  </si>
  <si>
    <t>Year</t>
  </si>
  <si>
    <t>Uniques</t>
  </si>
  <si>
    <t>Feb. 2020 - 1,000 uniques</t>
  </si>
  <si>
    <t xml:space="preserve">Oct. 2015 - 939 uniques </t>
  </si>
  <si>
    <t>WORM RULE &amp; TRADES ARE OVER</t>
  </si>
  <si>
    <t>NFL</t>
  </si>
  <si>
    <t>BDFL</t>
  </si>
  <si>
    <t>WORM HOLE HAS CLOSED</t>
  </si>
  <si>
    <t>W18</t>
  </si>
  <si>
    <t>BDCS &amp; BMS QUARTER FINALS</t>
  </si>
  <si>
    <t>BDCS &amp; BMS SEMI FINALS</t>
  </si>
  <si>
    <t>WK18</t>
  </si>
  <si>
    <t>WEEK #18</t>
  </si>
  <si>
    <t>Week #18 Totals</t>
  </si>
  <si>
    <t>Oct. 2021 - 1,014 uniques</t>
  </si>
  <si>
    <t>ALL NFL TEAM PLAYING</t>
  </si>
  <si>
    <t>The O'Bama Years</t>
  </si>
  <si>
    <t>Week 12</t>
  </si>
  <si>
    <t>Misc. BDFL</t>
  </si>
  <si>
    <t>IN</t>
  </si>
  <si>
    <t>Team</t>
  </si>
  <si>
    <t>47.13.134.147</t>
  </si>
  <si>
    <t>URL#s</t>
  </si>
  <si>
    <t>174.199.172.11</t>
  </si>
  <si>
    <t>32.132.90.114</t>
  </si>
  <si>
    <t>67.59.213.131</t>
  </si>
  <si>
    <t>198.245.254.124</t>
  </si>
  <si>
    <t>71.71.133.120</t>
  </si>
  <si>
    <t>99.103.221.87</t>
  </si>
  <si>
    <t>162.231.29.240</t>
  </si>
  <si>
    <t>71.45.98.251</t>
  </si>
  <si>
    <t>TheBDFL.com</t>
  </si>
  <si>
    <t>95.181.238.68</t>
  </si>
  <si>
    <t>71.91.65.229</t>
  </si>
  <si>
    <t>173.21.51.152</t>
  </si>
  <si>
    <t>71.45.59.32</t>
  </si>
  <si>
    <t>157.154.3.140</t>
  </si>
  <si>
    <t>172.58.147.154</t>
  </si>
  <si>
    <t>146.126.51.51</t>
  </si>
  <si>
    <t>104.129.82.227</t>
  </si>
  <si>
    <t>Juggernauts (-1.5)</t>
  </si>
  <si>
    <t>Dogs (-2.5)</t>
  </si>
  <si>
    <t>Mayors (-4.5)</t>
  </si>
  <si>
    <t>174.199.230.234</t>
  </si>
  <si>
    <t>146.126.61.241</t>
  </si>
  <si>
    <t>PowerSleds (-1.5)</t>
  </si>
  <si>
    <t>Armadillos (-2.5)</t>
  </si>
  <si>
    <t>Grenadiers (-1.5)</t>
  </si>
  <si>
    <t>Dogs (-3.5)</t>
  </si>
  <si>
    <t>WORM RULE ENDS</t>
  </si>
  <si>
    <t>Cheetahs (-2.5)</t>
  </si>
  <si>
    <t>PowerSleds (P)</t>
  </si>
  <si>
    <t>LAST WEEK OF THE REG. SEASON</t>
  </si>
  <si>
    <t>New Record</t>
  </si>
  <si>
    <t>194.209.25.134</t>
  </si>
  <si>
    <t>194.209.25.138</t>
  </si>
  <si>
    <t>75.138.12.29</t>
  </si>
  <si>
    <t xml:space="preserve">W1-Slobber Knocker  </t>
  </si>
  <si>
    <t xml:space="preserve">W2-Divide &amp; Conquer   </t>
  </si>
  <si>
    <t xml:space="preserve">W3-Rock Lobster   </t>
  </si>
  <si>
    <t xml:space="preserve">W4-The Woodshed   </t>
  </si>
  <si>
    <t>W5-The Legend Lives</t>
  </si>
  <si>
    <t xml:space="preserve">W6-True Grit   </t>
  </si>
  <si>
    <t xml:space="preserve">W7-Quagmired   </t>
  </si>
  <si>
    <t xml:space="preserve">W8-Cataclysmic   </t>
  </si>
  <si>
    <t xml:space="preserve">W9-West Side Story   </t>
  </si>
  <si>
    <t xml:space="preserve">W10-Resurgence   </t>
  </si>
  <si>
    <t xml:space="preserve">W11-Wiggle Worms   </t>
  </si>
  <si>
    <t xml:space="preserve">W12-Slinging Lead   </t>
  </si>
  <si>
    <t xml:space="preserve">W13-Pluck &amp; Grit   </t>
  </si>
  <si>
    <t xml:space="preserve">W14-Beast Mode   </t>
  </si>
  <si>
    <t xml:space="preserve">W15-Shock &amp; Aw   </t>
  </si>
  <si>
    <t xml:space="preserve">W16-Blue Bayou   </t>
  </si>
  <si>
    <t>W17-Aw Shucks</t>
  </si>
  <si>
    <t>W1-Pronounced</t>
  </si>
  <si>
    <t>W2-Twilight Zone</t>
  </si>
  <si>
    <t>W3-Dog Days</t>
  </si>
  <si>
    <t>W4-Waxahachie</t>
  </si>
  <si>
    <t>W5-Silver Wings</t>
  </si>
  <si>
    <t>W6-High Life</t>
  </si>
  <si>
    <t>W7-Under Dogs</t>
  </si>
  <si>
    <t>W8-More Bellcow</t>
  </si>
  <si>
    <t>W9-Blitzkrieg Bop</t>
  </si>
  <si>
    <t>W10-Bad To The Bone</t>
  </si>
  <si>
    <t>W11-The Jugular</t>
  </si>
  <si>
    <t>W12-Goose Alley</t>
  </si>
  <si>
    <t>W13-Sweetness</t>
  </si>
  <si>
    <t>W14-Iron Clad</t>
  </si>
  <si>
    <t>W15-Barn Burner</t>
  </si>
  <si>
    <t>W16-Donnybrook</t>
  </si>
  <si>
    <t>W17-Domination</t>
  </si>
  <si>
    <t>TheBDFL.com Headlines</t>
  </si>
  <si>
    <t>The Big Daddy (2018)</t>
  </si>
  <si>
    <t>The Big Daddy (2019)</t>
  </si>
  <si>
    <t>The Big Daddy (2020)</t>
  </si>
  <si>
    <t>The Big Daddy (2021)</t>
  </si>
  <si>
    <t>Working Headlines</t>
  </si>
  <si>
    <t>The Big Daddy (2022)</t>
  </si>
  <si>
    <t>W1-Kraken Skulls</t>
  </si>
  <si>
    <t>W2-The Bell Tolls</t>
  </si>
  <si>
    <t>W3-Thunderstruck</t>
  </si>
  <si>
    <t>W4-Lightin’ It Up</t>
  </si>
  <si>
    <t>W5-Two-Dollar Pistol</t>
  </si>
  <si>
    <t>W6-Hollywood Hills</t>
  </si>
  <si>
    <t>W7-Mr. Bojangles</t>
  </si>
  <si>
    <t>W8-Sweet Home</t>
  </si>
  <si>
    <t>W9-Rebel Yell</t>
  </si>
  <si>
    <t>W10-Harborcoat</t>
  </si>
  <si>
    <t>W11-Backyard Brawl</t>
  </si>
  <si>
    <t>W12-The Dixie Mafia</t>
  </si>
  <si>
    <t>W13-El Dorado</t>
  </si>
  <si>
    <t>W14-Power Up</t>
  </si>
  <si>
    <t>W15-Ballroom Blitz</t>
  </si>
  <si>
    <t>W16-Power Drive</t>
  </si>
  <si>
    <t>W17-Horse Power</t>
  </si>
  <si>
    <t>W1-Wild Night</t>
  </si>
  <si>
    <t>W2-Lightning Crashes</t>
  </si>
  <si>
    <t>W3-Redemption</t>
  </si>
  <si>
    <t>W4-Relentlessness</t>
  </si>
  <si>
    <t>W5-Alakazam!</t>
  </si>
  <si>
    <t>W6-Gritz Blitzed</t>
  </si>
  <si>
    <t>W7-Wild Card</t>
  </si>
  <si>
    <t>W8-Shazam!</t>
  </si>
  <si>
    <t>W9-Head Games</t>
  </si>
  <si>
    <t>W10-Texas Showdown</t>
  </si>
  <si>
    <t>W11-Boom Shakalaka</t>
  </si>
  <si>
    <t>W12-Tubthumping</t>
  </si>
  <si>
    <t>W13-Crane Kicked</t>
  </si>
  <si>
    <t>W14-Ramblin’ Gamblin’</t>
  </si>
  <si>
    <t>W15-Soylent Green</t>
  </si>
  <si>
    <t>W16-Blue &amp; Gray</t>
  </si>
  <si>
    <t>W17-Stayin’ Alive</t>
  </si>
  <si>
    <t>W18-Hoodoo Voodoo</t>
  </si>
  <si>
    <t>W1-Vict’ry Bell</t>
  </si>
  <si>
    <t xml:space="preserve">W2-Hocus Pocus </t>
  </si>
  <si>
    <t>W3-Beaches of Biloxi</t>
  </si>
  <si>
    <t>W4-Magnificent</t>
  </si>
  <si>
    <t>W5-Aerial Assault</t>
  </si>
  <si>
    <t>W7-Cheetah Package</t>
  </si>
  <si>
    <t>W8-Blue Moon</t>
  </si>
  <si>
    <t>W9-Wild Wild Life</t>
  </si>
  <si>
    <t>W10-Remembrance</t>
  </si>
  <si>
    <t>W11-Waterdogs</t>
  </si>
  <si>
    <t>W12-Pumping Pain</t>
  </si>
  <si>
    <t>W13-Dogtown</t>
  </si>
  <si>
    <t>W14-Lickety Split</t>
  </si>
  <si>
    <t>W15-Justified</t>
  </si>
  <si>
    <t>W16-Vengeance</t>
  </si>
  <si>
    <t>Bomb Squad-planned 2022</t>
  </si>
  <si>
    <t>Hooper City-written 2020</t>
  </si>
  <si>
    <t>Prodigious</t>
  </si>
  <si>
    <t>Buzz Saw</t>
  </si>
  <si>
    <t>Green Stamped</t>
  </si>
  <si>
    <t>Herd Mentality</t>
  </si>
  <si>
    <t>Giddy Up</t>
  </si>
  <si>
    <t>Cod Lock</t>
  </si>
  <si>
    <t>White Lightning</t>
  </si>
  <si>
    <t>Snag Lightning</t>
  </si>
  <si>
    <t>Running Amok</t>
  </si>
  <si>
    <t>Nip it in the bud</t>
  </si>
  <si>
    <t>Shinola</t>
  </si>
  <si>
    <t>Pity Sakes</t>
  </si>
  <si>
    <t>Goo Baby</t>
  </si>
  <si>
    <t>Higher Love</t>
  </si>
  <si>
    <t>On The Dark Side</t>
  </si>
  <si>
    <t>Studley Whiplash</t>
  </si>
  <si>
    <t>Johnny Cockstud</t>
  </si>
  <si>
    <t>The Quakers</t>
  </si>
  <si>
    <t>Jew Hollow</t>
  </si>
  <si>
    <t>Guntown</t>
  </si>
  <si>
    <t>Pain Cave</t>
  </si>
  <si>
    <t>Slipshucked</t>
  </si>
  <si>
    <t>Deliverance</t>
  </si>
  <si>
    <t>Abracadabra</t>
  </si>
  <si>
    <t>Bamboozled</t>
  </si>
  <si>
    <t>Kit and Caboodle</t>
  </si>
  <si>
    <t>Wham Bam</t>
  </si>
  <si>
    <t>Toppin’ A Grade</t>
  </si>
  <si>
    <t>Mansy Pansy</t>
  </si>
  <si>
    <t>The Big Daddy (2023)</t>
  </si>
  <si>
    <t>The Big Daddy (2024)</t>
  </si>
  <si>
    <t>Bellcows (P)</t>
  </si>
  <si>
    <t>W2-</t>
  </si>
  <si>
    <t>W3-</t>
  </si>
  <si>
    <t>W17-</t>
  </si>
  <si>
    <t>W4-</t>
  </si>
  <si>
    <t>W5-</t>
  </si>
  <si>
    <t>W6-Leather &amp; Laces</t>
  </si>
  <si>
    <t>W6-</t>
  </si>
  <si>
    <t>W7-</t>
  </si>
  <si>
    <t>W8-</t>
  </si>
  <si>
    <t>W18-</t>
  </si>
  <si>
    <t>W16-</t>
  </si>
  <si>
    <t>W9-</t>
  </si>
  <si>
    <t>W10-</t>
  </si>
  <si>
    <t>W11-</t>
  </si>
  <si>
    <t>W12-</t>
  </si>
  <si>
    <t>W13-</t>
  </si>
  <si>
    <t>W14-</t>
  </si>
  <si>
    <t>W15-</t>
  </si>
  <si>
    <t>W17-The Legend</t>
  </si>
  <si>
    <t>Dec. 2022 - 1,449 uniques (all-time record)</t>
  </si>
  <si>
    <t xml:space="preserve">Dec. 2021 - 1,117 uniques </t>
  </si>
  <si>
    <t>Bellcows (-2.5)</t>
  </si>
  <si>
    <t>Stem to Stern</t>
  </si>
  <si>
    <t>W18-The Prestige</t>
  </si>
  <si>
    <t>Week 1</t>
  </si>
  <si>
    <t>Week 2</t>
  </si>
  <si>
    <t>Week 3</t>
  </si>
  <si>
    <t>Week 4</t>
  </si>
  <si>
    <t>Week 13</t>
  </si>
  <si>
    <t>Week 14</t>
  </si>
  <si>
    <t>Week 15</t>
  </si>
  <si>
    <t>@</t>
  </si>
  <si>
    <t>A</t>
  </si>
  <si>
    <t>H</t>
  </si>
  <si>
    <t>Weekly Awards</t>
  </si>
  <si>
    <t>Vulcans</t>
  </si>
  <si>
    <t>North Birmingham Vulcans</t>
  </si>
  <si>
    <t>Fieldstown Bellcows</t>
  </si>
  <si>
    <t>Black Creek Freebirds</t>
  </si>
  <si>
    <t>Vulcans (P)</t>
  </si>
  <si>
    <t>173.239.53.9</t>
  </si>
  <si>
    <t>Jan. 2023 - 1,202 uniques</t>
  </si>
  <si>
    <t>Two World Fairs</t>
  </si>
  <si>
    <t>Scarecrows</t>
  </si>
  <si>
    <t>73.58.9.76</t>
  </si>
  <si>
    <t>Heavy Handed</t>
  </si>
  <si>
    <t>Driver 8</t>
  </si>
  <si>
    <t>Countin’ Chickens-written 2021</t>
  </si>
  <si>
    <t>Greased Lightnin'</t>
  </si>
  <si>
    <t>Hall/NYJ</t>
  </si>
  <si>
    <t>Cleveland</t>
  </si>
  <si>
    <t>W1-The Family</t>
  </si>
  <si>
    <t>W2-Bloody Sunday</t>
  </si>
  <si>
    <t>Read 'Em &amp; Weep-written 2023</t>
  </si>
  <si>
    <t>W3-The Big One</t>
  </si>
  <si>
    <t>W4-One Ranger</t>
  </si>
  <si>
    <t>Lone Ranger-written 2023</t>
  </si>
  <si>
    <t>The Big Daddy (2017)</t>
  </si>
  <si>
    <t>W9-Tumblin' Dice</t>
  </si>
  <si>
    <t xml:space="preserve">W8-When To Hold 'Em  </t>
  </si>
  <si>
    <t xml:space="preserve">W7-Smokin' Hot   </t>
  </si>
  <si>
    <t>W5-Learning To Fly</t>
  </si>
  <si>
    <t>W6-1967</t>
  </si>
  <si>
    <t>W4-Total Domination</t>
  </si>
  <si>
    <t>W3-Blood Hounds</t>
  </si>
  <si>
    <t>W1-Flying High</t>
  </si>
  <si>
    <t>W2-Rolling Thunder</t>
  </si>
  <si>
    <t>W17-Once In A Lifetime</t>
  </si>
  <si>
    <t>W16-The Grand Finale</t>
  </si>
  <si>
    <t xml:space="preserve">W15-Final Countdown  </t>
  </si>
  <si>
    <t xml:space="preserve">W14-Hittin' Paydirt  </t>
  </si>
  <si>
    <t>W13-The Deuce Is Wild</t>
  </si>
  <si>
    <t>W12-Bang A Gong</t>
  </si>
  <si>
    <t>W11-Huckleberry Pie</t>
  </si>
  <si>
    <t>W10-Cat Scratch Fever</t>
  </si>
  <si>
    <t>The Big Daddy (2016)</t>
  </si>
  <si>
    <t>W1-Best Served Cold</t>
  </si>
  <si>
    <t>W2-Shell-shocked</t>
  </si>
  <si>
    <t>W3-Five Mile Massacre</t>
  </si>
  <si>
    <t>W4-Deadeye Dogfight</t>
  </si>
  <si>
    <t>W17-Jugtown Jubilation</t>
  </si>
  <si>
    <t>W16-Armogeddon</t>
  </si>
  <si>
    <t xml:space="preserve">W15-Beatin' the system  </t>
  </si>
  <si>
    <t>W14-Yoy Yoy Yoy</t>
  </si>
  <si>
    <t>W13-Kung Fu Fighting</t>
  </si>
  <si>
    <t>W12-Magic City Mayhem</t>
  </si>
  <si>
    <t>W10-Annihilation</t>
  </si>
  <si>
    <t>W11-Triumphant</t>
  </si>
  <si>
    <t>W5-The Grave Diggers</t>
  </si>
  <si>
    <t>W6-Shadetree Sorcerer</t>
  </si>
  <si>
    <t>W7-Jednota Knockout</t>
  </si>
  <si>
    <t>W8-Exterm-i-Nation</t>
  </si>
  <si>
    <t xml:space="preserve">W9-Sensuous Up </t>
  </si>
  <si>
    <t>Red Neck Division</t>
  </si>
  <si>
    <t>W5-Bar the Door</t>
  </si>
  <si>
    <t>W6-Shock &amp; Roll</t>
  </si>
  <si>
    <t>99.95.185.206</t>
  </si>
  <si>
    <t>W7-Third Sunday</t>
  </si>
  <si>
    <t>IL</t>
  </si>
  <si>
    <t>W8-Nuthin' Fancy</t>
  </si>
  <si>
    <t>Cattywampus</t>
  </si>
  <si>
    <t>Brouhaha</t>
  </si>
  <si>
    <t>W9-Death Knell</t>
  </si>
  <si>
    <t xml:space="preserve">Hunky Dory </t>
  </si>
  <si>
    <t>Tin Horn</t>
  </si>
  <si>
    <t>W7-Smokin' Hot</t>
  </si>
  <si>
    <t>W8-When To Hold 'Em</t>
  </si>
  <si>
    <t xml:space="preserve">W9-Tumblin' Dice   </t>
  </si>
  <si>
    <t>W14-Hittin' Paydirt</t>
  </si>
  <si>
    <t>W15-Final Countdown</t>
  </si>
  <si>
    <t>W10-Dark Horse</t>
  </si>
  <si>
    <t xml:space="preserve">W9-Sensuous Up  </t>
  </si>
  <si>
    <t xml:space="preserve">W10-Annihilation </t>
  </si>
  <si>
    <t>W15-Beatin' the system</t>
  </si>
  <si>
    <t>W12-Tide &amp; Tiger</t>
  </si>
  <si>
    <t>2024 BDFL SEASON</t>
  </si>
  <si>
    <t>2024 BDFL STANDINGS</t>
  </si>
  <si>
    <t>2024 BDFL POWER RANKINGS</t>
  </si>
  <si>
    <t>Meyers/LV</t>
  </si>
  <si>
    <t>Santos/CHI</t>
  </si>
  <si>
    <t>Harris/PIT</t>
  </si>
  <si>
    <t>Tagovailoa/MIA</t>
  </si>
  <si>
    <t>Young/CAR</t>
  </si>
  <si>
    <t>Pacheco/KC</t>
  </si>
  <si>
    <t>Kupp/LAR</t>
  </si>
  <si>
    <t>Flowers/BAL</t>
  </si>
  <si>
    <t>NFL BYE WEEKS</t>
  </si>
  <si>
    <t>W18-Top Gun</t>
  </si>
  <si>
    <t>W17-Coffin Corner</t>
  </si>
  <si>
    <t>W14-Resiliency</t>
  </si>
  <si>
    <t>W13-Hobnail Boot</t>
  </si>
  <si>
    <t>W15-Midnight Blues</t>
  </si>
  <si>
    <t>W16-Dethroned</t>
  </si>
  <si>
    <t>Week 1 2025 Season</t>
  </si>
  <si>
    <t>Jive Talking</t>
  </si>
  <si>
    <t>OPENING WEEK</t>
  </si>
  <si>
    <t>OFF: DET, LAC, PHI &amp; TEN</t>
  </si>
  <si>
    <t>OFF: KC, LAR, MIA &amp; MIN</t>
  </si>
  <si>
    <t>OFF: CHI &amp; DAL</t>
  </si>
  <si>
    <t>OFF: PIT &amp; SF</t>
  </si>
  <si>
    <t xml:space="preserve">OFF: CLE, GB, LV &amp; SEA </t>
  </si>
  <si>
    <t>OFF: ARI, CAR, NYG &amp; TB</t>
  </si>
  <si>
    <t>OFF: ATL, BUF, CIN, JAX, NO &amp; NYJ</t>
  </si>
  <si>
    <t>OFF: BAL, DEN, HOU, IND, NE &amp; WAS</t>
  </si>
  <si>
    <t>Strong</t>
  </si>
  <si>
    <t>W1-</t>
  </si>
  <si>
    <t>The Big Daddy (2025)</t>
  </si>
  <si>
    <t>On pace average/prediction</t>
  </si>
  <si>
    <t>2024 Post-Season Seedings (End of Season)</t>
  </si>
  <si>
    <t>Jubilee</t>
  </si>
  <si>
    <t>Miners</t>
  </si>
  <si>
    <t>Extremists</t>
  </si>
  <si>
    <t>Atoms</t>
  </si>
  <si>
    <t>Sturgeons</t>
  </si>
  <si>
    <t>Graybacks</t>
  </si>
  <si>
    <t>Undertakers</t>
  </si>
  <si>
    <t>22s</t>
  </si>
  <si>
    <t>Goff/DET</t>
  </si>
  <si>
    <t>Minshew/LV</t>
  </si>
  <si>
    <t>Etienne/JAX</t>
  </si>
  <si>
    <t>Ekeler/WAS</t>
  </si>
  <si>
    <t>Evans/TB</t>
  </si>
  <si>
    <t>Moore/CHI</t>
  </si>
  <si>
    <t>Brown/KC</t>
  </si>
  <si>
    <t>Lockett/SEA</t>
  </si>
  <si>
    <t>Carlson/LV</t>
  </si>
  <si>
    <t>Little/JAX</t>
  </si>
  <si>
    <t>Washington</t>
  </si>
  <si>
    <t>Lawrence/JAX</t>
  </si>
  <si>
    <t>Howell/SEA</t>
  </si>
  <si>
    <t>Mixon/HOU</t>
  </si>
  <si>
    <t>White/TB</t>
  </si>
  <si>
    <t>Davis/BUF</t>
  </si>
  <si>
    <t>Waddle/MIA</t>
  </si>
  <si>
    <t>Diggs/HOU</t>
  </si>
  <si>
    <t>Doubs/GB</t>
  </si>
  <si>
    <t>Reynolds/DEN</t>
  </si>
  <si>
    <t>Worthy/KC</t>
  </si>
  <si>
    <t>Myers/SEA</t>
  </si>
  <si>
    <t>Lutz/DEN</t>
  </si>
  <si>
    <t>Buffalo</t>
  </si>
  <si>
    <t>NY Giants</t>
  </si>
  <si>
    <t>Cousins/ATL</t>
  </si>
  <si>
    <t>Garoppolo/LAR</t>
  </si>
  <si>
    <t>Williams/CHI</t>
  </si>
  <si>
    <t>Henry/BAL</t>
  </si>
  <si>
    <t>Achane/MIA</t>
  </si>
  <si>
    <t>Vidal/LAC</t>
  </si>
  <si>
    <t>Brown/CIN</t>
  </si>
  <si>
    <t>St.Brown/DET</t>
  </si>
  <si>
    <t>London/ATL</t>
  </si>
  <si>
    <t>Palmer/LAC</t>
  </si>
  <si>
    <t>Shaheed/NO</t>
  </si>
  <si>
    <t>Jeudy/CLE</t>
  </si>
  <si>
    <t>Zuerlein/NYJ</t>
  </si>
  <si>
    <t>Boswell/PIT</t>
  </si>
  <si>
    <t>Baltimore</t>
  </si>
  <si>
    <t>LA Rams</t>
  </si>
  <si>
    <t>Rodgers/NYJ</t>
  </si>
  <si>
    <t>Darnold/MIN</t>
  </si>
  <si>
    <t>Mullins/MIN</t>
  </si>
  <si>
    <t>Williams/LAR</t>
  </si>
  <si>
    <t>Ford/CLE</t>
  </si>
  <si>
    <t>Wilson/NYJ</t>
  </si>
  <si>
    <t>Mooney/ATL</t>
  </si>
  <si>
    <t>Rice/KC</t>
  </si>
  <si>
    <t>Johnson/CAR</t>
  </si>
  <si>
    <t>Davis/JAX</t>
  </si>
  <si>
    <t>Butker/KC</t>
  </si>
  <si>
    <t>Pinero/CAR</t>
  </si>
  <si>
    <t>Green Bay</t>
  </si>
  <si>
    <t>Denver</t>
  </si>
  <si>
    <t>Herbert/LAC</t>
  </si>
  <si>
    <t>Flacco/IND</t>
  </si>
  <si>
    <t>Daniels/WAS</t>
  </si>
  <si>
    <t>McCaffrey/SF</t>
  </si>
  <si>
    <t>Cook/BUF</t>
  </si>
  <si>
    <t>Williams/DEN</t>
  </si>
  <si>
    <t>Olave/NO</t>
  </si>
  <si>
    <t>Pickens/PIT</t>
  </si>
  <si>
    <t>Godwin/TB</t>
  </si>
  <si>
    <t>Musgrave/GB</t>
  </si>
  <si>
    <t>Wicks/GB</t>
  </si>
  <si>
    <t>Moody/SF</t>
  </si>
  <si>
    <t>Hopkins/CLE</t>
  </si>
  <si>
    <t>Houston</t>
  </si>
  <si>
    <t>LA Chargers</t>
  </si>
  <si>
    <t>Love/GB</t>
  </si>
  <si>
    <t>Barkley/PHI</t>
  </si>
  <si>
    <t>Spears/TEN</t>
  </si>
  <si>
    <t>Warren/PIT</t>
  </si>
  <si>
    <t>Benson/ARI</t>
  </si>
  <si>
    <t>Nacua/LAR</t>
  </si>
  <si>
    <t>Cooper/CLE</t>
  </si>
  <si>
    <t>Dell/HOU</t>
  </si>
  <si>
    <t>Kmet/CHI</t>
  </si>
  <si>
    <t>Kraft/GB</t>
  </si>
  <si>
    <t>Koo/ATL</t>
  </si>
  <si>
    <t>Reichard/MIN</t>
  </si>
  <si>
    <t>Las Vegas</t>
  </si>
  <si>
    <t>Tennessee</t>
  </si>
  <si>
    <t>Richardson/IND</t>
  </si>
  <si>
    <t>Watson/CLE</t>
  </si>
  <si>
    <t>Robinson/ATL</t>
  </si>
  <si>
    <t>White/LV</t>
  </si>
  <si>
    <t>Shipley/PHI</t>
  </si>
  <si>
    <t>Wright/MIA</t>
  </si>
  <si>
    <t>Kelce/KC</t>
  </si>
  <si>
    <t>LaPorta/DET</t>
  </si>
  <si>
    <t>McLaurin/WAS</t>
  </si>
  <si>
    <t>McBride/ARI</t>
  </si>
  <si>
    <t>Njoku/CLE</t>
  </si>
  <si>
    <t>Aubrey/DAL</t>
  </si>
  <si>
    <t>NY Jets</t>
  </si>
  <si>
    <t>Atlanta</t>
  </si>
  <si>
    <t>Mahomes/KC</t>
  </si>
  <si>
    <t>Levis/TEN</t>
  </si>
  <si>
    <t>Lance/DAL</t>
  </si>
  <si>
    <t>Pollard/TEN</t>
  </si>
  <si>
    <t>Allgeier/ATL</t>
  </si>
  <si>
    <t>Chase/CIN</t>
  </si>
  <si>
    <t>Aiyuk/SF</t>
  </si>
  <si>
    <t>Andrews/BAL</t>
  </si>
  <si>
    <t>Cooks/DAL</t>
  </si>
  <si>
    <t>Mitchell/IND</t>
  </si>
  <si>
    <t>Fairbairn/HOU</t>
  </si>
  <si>
    <t>Dallas</t>
  </si>
  <si>
    <t>Indianapolis</t>
  </si>
  <si>
    <t>Hurts/PHI</t>
  </si>
  <si>
    <t>Fields/PIT</t>
  </si>
  <si>
    <t>Hill/NO</t>
  </si>
  <si>
    <t>Walker/SEA</t>
  </si>
  <si>
    <t>Stevenson/NE</t>
  </si>
  <si>
    <t>Chubb/CLE</t>
  </si>
  <si>
    <t>Moss/CIN</t>
  </si>
  <si>
    <t>Jefferson/MIN</t>
  </si>
  <si>
    <t>Metcalf/SEA</t>
  </si>
  <si>
    <t>Williams/DET</t>
  </si>
  <si>
    <t>Njigba/SEA</t>
  </si>
  <si>
    <t>Franklin/DEN</t>
  </si>
  <si>
    <t>Dicker/LAC</t>
  </si>
  <si>
    <t>Karty/LAR</t>
  </si>
  <si>
    <t>Minnesota</t>
  </si>
  <si>
    <t>Chicago</t>
  </si>
  <si>
    <t>Prescott/DAL</t>
  </si>
  <si>
    <t>Mayfield/TB</t>
  </si>
  <si>
    <t>O'Connell/LV</t>
  </si>
  <si>
    <t>Jacobs/GB</t>
  </si>
  <si>
    <t>Dowdle/DAL</t>
  </si>
  <si>
    <t>Chandler/MIN</t>
  </si>
  <si>
    <t>Samuel/SF</t>
  </si>
  <si>
    <t>Higgins/CIN</t>
  </si>
  <si>
    <t>Burks/TEN</t>
  </si>
  <si>
    <t>Nabors/NYG</t>
  </si>
  <si>
    <t>Tucker/BAL</t>
  </si>
  <si>
    <t>Seattle</t>
  </si>
  <si>
    <t>Cincinnati</t>
  </si>
  <si>
    <t>Murray/ARI</t>
  </si>
  <si>
    <t>Smith/SEA</t>
  </si>
  <si>
    <t>Ridder/ARI</t>
  </si>
  <si>
    <t>Taylor/IND</t>
  </si>
  <si>
    <t>Mostert/MIA</t>
  </si>
  <si>
    <t>Elliott/DAL</t>
  </si>
  <si>
    <t>Dobbins/LAC</t>
  </si>
  <si>
    <t>Reed/GB</t>
  </si>
  <si>
    <t>Ferguson/DAL</t>
  </si>
  <si>
    <t>Thomas/JAX</t>
  </si>
  <si>
    <t>Folk/TEN</t>
  </si>
  <si>
    <t>Prater/ARI</t>
  </si>
  <si>
    <t>New England</t>
  </si>
  <si>
    <t>Arizona</t>
  </si>
  <si>
    <t>Stroud/HOU</t>
  </si>
  <si>
    <t>Dalton/CAR</t>
  </si>
  <si>
    <t>Gibbs/DET</t>
  </si>
  <si>
    <t>Swift/CHI</t>
  </si>
  <si>
    <t>Gibson/NE</t>
  </si>
  <si>
    <t>Bigsby/JAX</t>
  </si>
  <si>
    <t>Smith/PHI</t>
  </si>
  <si>
    <t>Watson/GB</t>
  </si>
  <si>
    <t>Pitts/ATL</t>
  </si>
  <si>
    <t>Thielen/CAR</t>
  </si>
  <si>
    <t>Odunze/CHI</t>
  </si>
  <si>
    <t>Bates/DET</t>
  </si>
  <si>
    <t>McLaughlin/TB</t>
  </si>
  <si>
    <t>Detroit</t>
  </si>
  <si>
    <t>Miami</t>
  </si>
  <si>
    <t>Jackson/BAL</t>
  </si>
  <si>
    <t>Wilson/PIT</t>
  </si>
  <si>
    <t>Maye/NE</t>
  </si>
  <si>
    <t>Kamara/NO</t>
  </si>
  <si>
    <t>Jones/MIN</t>
  </si>
  <si>
    <t>Sanders/CAR</t>
  </si>
  <si>
    <t>Brown/PHI</t>
  </si>
  <si>
    <t>Kittle/SF</t>
  </si>
  <si>
    <t>Kirk/JAX</t>
  </si>
  <si>
    <t>Allen/CHI</t>
  </si>
  <si>
    <t>Sutton/DEN</t>
  </si>
  <si>
    <t>Elliott/PHI</t>
  </si>
  <si>
    <t>New Orleans</t>
  </si>
  <si>
    <t>Tampa Bay</t>
  </si>
  <si>
    <t>Burrow/CIN</t>
  </si>
  <si>
    <t>Stafford/LAR</t>
  </si>
  <si>
    <t>Lock/NYG</t>
  </si>
  <si>
    <t>Robinson/WAS</t>
  </si>
  <si>
    <t>Hubbard/CAR</t>
  </si>
  <si>
    <t>Hill/BAL</t>
  </si>
  <si>
    <t>Ridley/TEN</t>
  </si>
  <si>
    <t>Addison/MIN</t>
  </si>
  <si>
    <t>Hopkins/TEN</t>
  </si>
  <si>
    <t>Coleman/BUF</t>
  </si>
  <si>
    <t>Harrison/ARI</t>
  </si>
  <si>
    <t>Sanders/MIA</t>
  </si>
  <si>
    <t>Gay/IND</t>
  </si>
  <si>
    <t>Philadelphia</t>
  </si>
  <si>
    <t>Carolina</t>
  </si>
  <si>
    <t>Allen/BUF</t>
  </si>
  <si>
    <t>Carr/NO</t>
  </si>
  <si>
    <t>Brissett/NE</t>
  </si>
  <si>
    <t>Montgomery/DET</t>
  </si>
  <si>
    <t>Singletary/NYG</t>
  </si>
  <si>
    <t>Charbonnet/SEA</t>
  </si>
  <si>
    <t>Lloyd/GB</t>
  </si>
  <si>
    <t>Lamb/DAL</t>
  </si>
  <si>
    <t>Adams/LV</t>
  </si>
  <si>
    <t>Collins/HOU</t>
  </si>
  <si>
    <t>Samuel/BUF</t>
  </si>
  <si>
    <t>Bowers/LV</t>
  </si>
  <si>
    <t>Bass/BUF</t>
  </si>
  <si>
    <t>Grupe/NO</t>
  </si>
  <si>
    <t>Pittsburgh</t>
  </si>
  <si>
    <t>Jacksonville</t>
  </si>
  <si>
    <t>Purdy/SF</t>
  </si>
  <si>
    <t>Nix/DEN</t>
  </si>
  <si>
    <t>Conner/ARI</t>
  </si>
  <si>
    <t>McLaughlin/DEN</t>
  </si>
  <si>
    <t>Hill/MIA</t>
  </si>
  <si>
    <t>Pittman/IND</t>
  </si>
  <si>
    <t>Kincaid/BUF</t>
  </si>
  <si>
    <t>Bateman/BAL</t>
  </si>
  <si>
    <t>McConkey/LAC</t>
  </si>
  <si>
    <t>McPherson/CIN</t>
  </si>
  <si>
    <t>San Francisco</t>
  </si>
  <si>
    <t>Kansas City</t>
  </si>
  <si>
    <t>Blitz (-2.5)</t>
  </si>
  <si>
    <t>Cheetahs (-1.5)</t>
  </si>
  <si>
    <t>Freebirds (-3.5)</t>
  </si>
  <si>
    <t>Gamblers (P)</t>
  </si>
  <si>
    <t>Sloth Monsters (-1.5)</t>
  </si>
  <si>
    <t>Bellcows (-3.5)</t>
  </si>
  <si>
    <t>Connor/ARI</t>
  </si>
  <si>
    <t>New York Jets</t>
  </si>
  <si>
    <t>McCaffery/SF</t>
  </si>
  <si>
    <t>Mattison/LV</t>
  </si>
  <si>
    <t>Pony Express-written 2024</t>
  </si>
  <si>
    <t>W</t>
  </si>
  <si>
    <t>L</t>
  </si>
  <si>
    <t>PCT</t>
  </si>
  <si>
    <t>PF</t>
  </si>
  <si>
    <t>PA</t>
  </si>
  <si>
    <t>2025 Gray Beard Division (GBD) Standings</t>
  </si>
  <si>
    <t>2025 Green Horn Division (GHD) Standings</t>
  </si>
  <si>
    <t>2025 Yellow Hammer Division (YHD) Standings</t>
  </si>
  <si>
    <t>2025 Red Neck Division (RND) Standings</t>
  </si>
  <si>
    <t>Power Sleds</t>
  </si>
  <si>
    <t>Grenades</t>
  </si>
  <si>
    <t>Jones/NYJ</t>
  </si>
  <si>
    <t>The Brookside Dogs are the "Top Dog" in Week 1 of the BDFL</t>
  </si>
  <si>
    <t>Bellcows answer the bell in Week 1 to best the Wildcats</t>
  </si>
  <si>
    <t>PK-Moody/GAM</t>
  </si>
  <si>
    <t>The Vulcans avenge their loss in Big Daddy Bowl XXII</t>
  </si>
  <si>
    <t>The Texas Armada cruises past the Bandits in Duncanville</t>
  </si>
  <si>
    <t>The Cheetahs run past the Grenades like they were standing still</t>
  </si>
  <si>
    <t>Freebirds win the North Jefferson Kick-Off Classic in Jugtown</t>
  </si>
  <si>
    <t>Wildcats take home the first "Highest Loser" award for the year</t>
  </si>
  <si>
    <t>The Gulf Coast Gamblers roll over the Powerless Sleds</t>
  </si>
  <si>
    <t>The Bullets catch a break from the Dreaded Schedule Maker</t>
  </si>
  <si>
    <t>DaBlitz learns fast that defending a BDFL title will be tough</t>
  </si>
  <si>
    <t>CHE (-1.5) @ MAY</t>
  </si>
  <si>
    <t>VUL @ SM (P)</t>
  </si>
  <si>
    <t>Nauts come up empty in the North Jefferson Kick-Off Classic</t>
  </si>
  <si>
    <t>BEL (-2.5) @ ARM</t>
  </si>
  <si>
    <t>New year, same old Grenadiers</t>
  </si>
  <si>
    <t>GAM @ BLZ (P)</t>
  </si>
  <si>
    <t>The Bandits get boatraced out in Texas in the opener</t>
  </si>
  <si>
    <t>BAN @ BUL (-3.5)</t>
  </si>
  <si>
    <t>The PowerSleds left 30 points on the pine in Week 1</t>
  </si>
  <si>
    <t>GRE (-2.5) @ PS</t>
  </si>
  <si>
    <t>FRE @ DOG (-3.5)</t>
  </si>
  <si>
    <t>Already trailing</t>
  </si>
  <si>
    <t>WIL (-1.5) @ JUG</t>
  </si>
  <si>
    <t>Nice start</t>
  </si>
  <si>
    <t>The Sloths get caught reading their pre-season press clippings</t>
  </si>
  <si>
    <t>Williams/NO</t>
  </si>
  <si>
    <t>Winston/CLE</t>
  </si>
  <si>
    <t>The Mayors lose a close one at the Old Gray Lady on Graymont</t>
  </si>
  <si>
    <t>Jones/NYG</t>
  </si>
  <si>
    <t>Blitz (P)</t>
  </si>
  <si>
    <t>Bullets (-3.5)</t>
  </si>
  <si>
    <t>Wildcats (-1.5)</t>
  </si>
  <si>
    <t>WORM RULE IN PLAY WEEK #4</t>
  </si>
  <si>
    <t>Stevenson/ NE</t>
  </si>
  <si>
    <t xml:space="preserve">Minnesota </t>
  </si>
  <si>
    <t>W1-Dog Day Afternoon</t>
  </si>
  <si>
    <t>RB-Kamara/NO</t>
  </si>
  <si>
    <t>The Wildcats put a "stranglehold" on the Juggernauts jugular</t>
  </si>
  <si>
    <t>The Men of Iron buried the Legend of Shades Creek</t>
  </si>
  <si>
    <t>Freebirds were flying high over Brookside this past the weekend</t>
  </si>
  <si>
    <t>The Dogs win the "Highest Loser" award in Week 2</t>
  </si>
  <si>
    <t>The Dixie Mafia shoots down da Blitz at Kentuck Park</t>
  </si>
  <si>
    <t>The PowerSleds get their first vict'ry in overtime (otv)</t>
  </si>
  <si>
    <t>The Grenadiers fall to the PowerSlds in overtime to go 0-2</t>
  </si>
  <si>
    <t>The defending champs fall to 0-2 and are looking for answers</t>
  </si>
  <si>
    <t>Bellcows move to 2-0 with an easy vict'ry over the Armos</t>
  </si>
  <si>
    <t>The Mayors get into the win collumn with a big divisional win</t>
  </si>
  <si>
    <t>The Nauts get strangled on Ed Bruce Field at Driver Stadium</t>
  </si>
  <si>
    <t>JUG @ BLZ (-2.5)</t>
  </si>
  <si>
    <t>The Cheetahs get shot down by the Tragic City Cronies</t>
  </si>
  <si>
    <t>GRE (-1.5) @ ARM</t>
  </si>
  <si>
    <t>The Bandits owe the Dreaded Schedule Maker (DSM) a six-pack</t>
  </si>
  <si>
    <t>SM @ WIL (-3.5)</t>
  </si>
  <si>
    <t>The Texas Armada took on too many cows this weekend</t>
  </si>
  <si>
    <t>MAY (-2.5) @ BAN</t>
  </si>
  <si>
    <t>The Bullets fall to the Bandits in a thumb wrestling match</t>
  </si>
  <si>
    <t>FRE @ BEL (P)</t>
  </si>
  <si>
    <t>The Legend of Shades Creek falls to the Men of Iron in a blowout</t>
  </si>
  <si>
    <t>GAM (-2.5) @ BUL</t>
  </si>
  <si>
    <t>DOG (-3.5) @ PS</t>
  </si>
  <si>
    <t>Nice comeback in W2</t>
  </si>
  <si>
    <t>CHE @ VUL (-2.5)</t>
  </si>
  <si>
    <t>Yellow Hammer Division</t>
  </si>
  <si>
    <t>Lines to get tougher</t>
  </si>
  <si>
    <t>GP</t>
  </si>
  <si>
    <t>W2-Stranglehold</t>
  </si>
  <si>
    <t>Perine/KC</t>
  </si>
  <si>
    <t>Mason/SF</t>
  </si>
  <si>
    <t>WORM RULE COMING IN WEEK 4</t>
  </si>
  <si>
    <t>Slye/NE</t>
  </si>
  <si>
    <t>Mayors (-2.5)</t>
  </si>
  <si>
    <t>Wildcats (-3.5)</t>
  </si>
  <si>
    <t>Vulcans (-2.5)</t>
  </si>
  <si>
    <t>Gamblers (-2.5)</t>
  </si>
  <si>
    <t>London /ATL</t>
  </si>
  <si>
    <t>Juggernauts (otv)</t>
  </si>
  <si>
    <t>RB-Barkley/PHI</t>
  </si>
  <si>
    <t>The Bullets knock off the Dixie Mafia "Down in the Boondocks"</t>
  </si>
  <si>
    <t xml:space="preserve">The magic comes back to the Mayors in Week 3 of the BDFL </t>
  </si>
  <si>
    <t>The PowerSleds steam roll the Dogs in the Dolodome</t>
  </si>
  <si>
    <t>The Dogs win the "Highest Loser" award with a tough loss</t>
  </si>
  <si>
    <t>The Dixie Mafia got ambushed at the Southern Sportman Lodge</t>
  </si>
  <si>
    <t>Da Defending Champs fall to 0-3 with an overtime loss at home</t>
  </si>
  <si>
    <t>Nauts get an overtime vict'ry (otv) in the shadows of SFBDS</t>
  </si>
  <si>
    <t>The Bandits get out raced by a bunch of City Slickers</t>
  </si>
  <si>
    <t>The Freebirds "Ain't nothing but a winner" in all their leagues</t>
  </si>
  <si>
    <t>Vulcans win a close one at Pro Stadium to remain undefeated</t>
  </si>
  <si>
    <t>The Texas Armada goes "ugly early" to get the best of the uglies</t>
  </si>
  <si>
    <t>The Southside Cheetahs learn a tough lesson about the Northside</t>
  </si>
  <si>
    <t>The Walking Wounded is discouraged by the effort so far</t>
  </si>
  <si>
    <t>The Wildcats take home the "Champ-to-Chump" award this week</t>
  </si>
  <si>
    <t>The Bellcows get their bell rung in the Coalburg Kick-Off Classic</t>
  </si>
  <si>
    <t>The Sloth Monsters get scared away from Western Hills Mall</t>
  </si>
  <si>
    <t>On a hot streak</t>
  </si>
  <si>
    <t>Bad lines from ELVO</t>
  </si>
  <si>
    <t>MAY (-2.5) @ WIL</t>
  </si>
  <si>
    <t>FRE (-4.5) @ BAN</t>
  </si>
  <si>
    <t>BUL (-2.5) @ BLZ</t>
  </si>
  <si>
    <t>VUL (-3.5) @ BEL</t>
  </si>
  <si>
    <t>GAM @ DOG (-3.5)</t>
  </si>
  <si>
    <t>CHE @ PS (-1.5)</t>
  </si>
  <si>
    <t>JUG (-2.5) @ GRE</t>
  </si>
  <si>
    <t>SM @ ARM (-2.5)</t>
  </si>
  <si>
    <t>W3-Boondocks</t>
  </si>
  <si>
    <t>Wilson/GB</t>
  </si>
  <si>
    <t>Boswell/PiT</t>
  </si>
  <si>
    <t>Myers/LV</t>
  </si>
  <si>
    <t>Vulcans (-3.5)</t>
  </si>
  <si>
    <t>Juggernauts (-2.5)</t>
  </si>
  <si>
    <t>Bullets (-2.5)</t>
  </si>
  <si>
    <t>Freebirds (-4.5)</t>
  </si>
  <si>
    <t>Jennings/SF</t>
  </si>
  <si>
    <t>Shakir/BUF</t>
  </si>
  <si>
    <t>RB-Henry/BAL</t>
  </si>
  <si>
    <t>otv</t>
  </si>
  <si>
    <t>BLZ @ WIL (-1.5)</t>
  </si>
  <si>
    <t>GRE @ BAN (P)</t>
  </si>
  <si>
    <t>The Juggernauts beat the Grenadiers in an overtime gut wrencher</t>
  </si>
  <si>
    <t>Not on a hot streak</t>
  </si>
  <si>
    <t>The Troop Train loses a gut wrencher in overtime at Mineral</t>
  </si>
  <si>
    <t>The PowerSleds slide past the Cheetahs at the Dolodome</t>
  </si>
  <si>
    <t>The Legend of Shades Creek is still alive in South Dallas, Texas</t>
  </si>
  <si>
    <t>The Wildcats pick-up the "Master Jedi" award for the week</t>
  </si>
  <si>
    <t>The 2023 BDFL champs get off the snide with their first vict'ry</t>
  </si>
  <si>
    <t>The Vulcans ring the necks of the Bellcows to stay undefeated</t>
  </si>
  <si>
    <t>The Bellcows fall to the Men of Iron in a close one on Massey Hill</t>
  </si>
  <si>
    <t xml:space="preserve">The Cheetahs get robbed of their spots on a trip to Dolomite </t>
  </si>
  <si>
    <t>The Dixie Mafia goes to Crookville and takes over the VFW bingo</t>
  </si>
  <si>
    <t>The Mayors can't annex Western Hills Mall and Glen Oaks</t>
  </si>
  <si>
    <t>The Dogs get beat at the poker table and lose Wayne's Place too</t>
  </si>
  <si>
    <t>Freebirds stay undefeated with a case of beer going to the DSM</t>
  </si>
  <si>
    <t>Bandits run out of gas in the second half with :43 left on the clock</t>
  </si>
  <si>
    <t>The Armadillos get grilled by the Legend of Shades Creek</t>
  </si>
  <si>
    <t>The Bullets take home the "Champ-to-Chump" award this week</t>
  </si>
  <si>
    <t>BEL @ MAY (P)</t>
  </si>
  <si>
    <t>GAM (-1.5) @ ARM</t>
  </si>
  <si>
    <t>JUG @ PS (P)</t>
  </si>
  <si>
    <t>SM @ FRE (-2.5)</t>
  </si>
  <si>
    <t>BUL @ VUL (-2.5)</t>
  </si>
  <si>
    <t>DOG (-3.5) @ CHE</t>
  </si>
  <si>
    <t>W4-Gut Wrencher</t>
  </si>
  <si>
    <t>Samuels/SF</t>
  </si>
  <si>
    <t>Akers/HOU</t>
  </si>
  <si>
    <t>Seibert/WAS</t>
  </si>
  <si>
    <t>Irving/TB</t>
  </si>
  <si>
    <t>LW</t>
  </si>
  <si>
    <t>Freebirds (-2.5)</t>
  </si>
  <si>
    <t>Mayors (P)</t>
  </si>
  <si>
    <t>Gamblers (-1.5)</t>
  </si>
  <si>
    <t>Bandits (P)</t>
  </si>
  <si>
    <t>PK-Koo/ATL</t>
  </si>
  <si>
    <t>The 'Nauts go to the Dolodome and shock the PowerSleds</t>
  </si>
  <si>
    <t>The Bandits amushed the G-Men on the banks of the Cahaba</t>
  </si>
  <si>
    <t>The Legend of Shades Creek scared the Natives at Black Creek</t>
  </si>
  <si>
    <t>Da Blitz gets a big win on the road at Glen Oaks Park</t>
  </si>
  <si>
    <t>W5-Discombobulated</t>
  </si>
  <si>
    <t>The Bellcows fight off the Cronies and annexation at Legion Field</t>
  </si>
  <si>
    <t>The Mayors left 12 points on the pine in this humbling defeat</t>
  </si>
  <si>
    <t>The PowerSleds eat dust at the Dolodome in this blowout</t>
  </si>
  <si>
    <t>Cats caught eating cardboard pizza and blowpops at Glen Oats</t>
  </si>
  <si>
    <t>The Grenadiers move to 0-5 and nobody is surprised</t>
  </si>
  <si>
    <t>The Freebirds look discombobulated at home vs. the Sloths</t>
  </si>
  <si>
    <t>The Dixie Mafia sinks the Texas Armada in a yarner</t>
  </si>
  <si>
    <t>The Vulcans are no longer undefeated in the BDFL</t>
  </si>
  <si>
    <t>Strugglin' to say the least</t>
  </si>
  <si>
    <t>Staying on a hot streak</t>
  </si>
  <si>
    <t>The Cheetahs beat the Dogs with some Monday Night Magic</t>
  </si>
  <si>
    <t>PS @ BLZ (-1.5)</t>
  </si>
  <si>
    <t>VUL (-3.5) @ GRE</t>
  </si>
  <si>
    <t>CHE (-2.5) @ SM</t>
  </si>
  <si>
    <t>MAY @ DOG (-1.5)</t>
  </si>
  <si>
    <t>BUL (-2.5) @ FRE</t>
  </si>
  <si>
    <t>BAN @ JUG (-3.5)</t>
  </si>
  <si>
    <t>WIL (-2.5) @ ARM</t>
  </si>
  <si>
    <t>BEL (-2.5) @ GAM</t>
  </si>
  <si>
    <t>Hunt/KC</t>
  </si>
  <si>
    <t>Bullets upset the #1 previously undefeated Vulcans in Norwood</t>
  </si>
  <si>
    <t>The Texas Armada is sinking and stinking out in Duncanville</t>
  </si>
  <si>
    <t>The Dogs roll over for the Cheetahs</t>
  </si>
  <si>
    <t>Hurt/PHI</t>
  </si>
  <si>
    <t>Rattler/NO</t>
  </si>
  <si>
    <t>Kirk/JAC</t>
  </si>
  <si>
    <t>Salamanders (-1.5)</t>
  </si>
  <si>
    <t>Darkhorses (-3.5)</t>
  </si>
  <si>
    <t>Legends (-2.5)</t>
  </si>
  <si>
    <t>Stones (-1.5)</t>
  </si>
  <si>
    <t>Gunners (-2.5)</t>
  </si>
  <si>
    <t>Astronauts (-3.5)</t>
  </si>
  <si>
    <t>Gladiators (-2.5)</t>
  </si>
  <si>
    <t>Spirits (-2.5)</t>
  </si>
  <si>
    <t>Robinson/NYG</t>
  </si>
  <si>
    <t>BLZ (-1.5) @ FRE</t>
  </si>
  <si>
    <t>GRE @ MAY (-4.5)</t>
  </si>
  <si>
    <t>BEL (-2.5) @ SM</t>
  </si>
  <si>
    <t>WIL @ PS (P)</t>
  </si>
  <si>
    <t>ARM @ VUL (-2.5)</t>
  </si>
  <si>
    <t>BAN @ GAM (-2.5)</t>
  </si>
  <si>
    <t>JUG @ CHE (P)</t>
  </si>
  <si>
    <t>BUL @ DOG (P)</t>
  </si>
  <si>
    <t>McBride</t>
  </si>
  <si>
    <t>PK-Boswell/PIT</t>
  </si>
  <si>
    <t>The PowerSleds plundered DaBlitz at Kentuck Park</t>
  </si>
  <si>
    <t>The Wildcats claw past the Texas Armada in Duncanville</t>
  </si>
  <si>
    <t>Cheetahs scratch the eyes out of the Legend of Shades Creek</t>
  </si>
  <si>
    <t>The Armadillos win the "Highest Loser" award for the week</t>
  </si>
  <si>
    <t>The Dogs take a bite outta crime down at City Hall</t>
  </si>
  <si>
    <t>Bandits roll over the 'Nauts on Ed Bruce Field at Driver Stadium</t>
  </si>
  <si>
    <t>The Bullets shoot down the Freebirds at Black Creek Ball Park</t>
  </si>
  <si>
    <t>The Bellcows plowed up the Dixie Mafia at Hiller Park</t>
  </si>
  <si>
    <t>The Legend of Shades Creek got blind-sided by the Cheetahs</t>
  </si>
  <si>
    <t>The Vulcans can credit this one to the Dreaded Schedule Maker</t>
  </si>
  <si>
    <t>The Cronies get back-stabbed at the City Council meeting</t>
  </si>
  <si>
    <t>The Freebirds were flying too low at Black Creek Ball Park</t>
  </si>
  <si>
    <t>DaBlitz got shot down shortly after takeoff at Kentuck Park</t>
  </si>
  <si>
    <t>The Grenadiers left 15 on the pine to blow this one themselves</t>
  </si>
  <si>
    <t>The Dixie Mafia got caught passing love notes to inmates</t>
  </si>
  <si>
    <t>The Juggernauts got ran over by the Bandits at home in Jugtown</t>
  </si>
  <si>
    <t>Making a comeback</t>
  </si>
  <si>
    <t>Slipping a little</t>
  </si>
  <si>
    <t>Adams/NYJ</t>
  </si>
  <si>
    <t>Cooper/NYJ</t>
  </si>
  <si>
    <t>Blitz (-1.5)</t>
  </si>
  <si>
    <t>Dogs (P)</t>
  </si>
  <si>
    <t>Cheetahs (P)</t>
  </si>
  <si>
    <t>London/DET</t>
  </si>
  <si>
    <t>Cooper/BUF</t>
  </si>
  <si>
    <t>McManus/GB</t>
  </si>
  <si>
    <t>W6-Death Defying</t>
  </si>
  <si>
    <t>W7-Lolly Gagging</t>
  </si>
  <si>
    <t>Horse Branch Hill</t>
  </si>
  <si>
    <t>Hoochie Koochie</t>
  </si>
  <si>
    <t>Corum/LAR</t>
  </si>
  <si>
    <t>BLZ @ CHE (-1.5)</t>
  </si>
  <si>
    <t>DOG (-4.5) @ GRE</t>
  </si>
  <si>
    <t>BUL (-3.5) @ SM</t>
  </si>
  <si>
    <t>MAY @ JUG (-1.5)</t>
  </si>
  <si>
    <t>FRE @ ARM (P)</t>
  </si>
  <si>
    <t>BAN @ WIL (-2.5)</t>
  </si>
  <si>
    <t>VUL (-3.5) @ GAM</t>
  </si>
  <si>
    <t>PS (-2.5) @ BEL</t>
  </si>
  <si>
    <t>Hardman/KC</t>
  </si>
  <si>
    <t>PK-Dicker/LAC</t>
  </si>
  <si>
    <t>The Vulcans maul the Armadillos in a blowout at Pro Stadium</t>
  </si>
  <si>
    <t>The one-armed Bandits hit the jackpot at the Beau Rivage</t>
  </si>
  <si>
    <t>Bellcows get to ring the vict'ry bell like they've always wanted to do</t>
  </si>
  <si>
    <t>The Bullets shoot out the lights on a Small Town Saturday Night</t>
  </si>
  <si>
    <t>The Sloth Monsters get this week's "Highest Loser" award</t>
  </si>
  <si>
    <t>The Texas Armada is sinking in quick sand</t>
  </si>
  <si>
    <t>The Freebirds get clipped by da Blitz at Black Creek Ball Park</t>
  </si>
  <si>
    <t>The Dogs will be hearing about this one for 24/7/365</t>
  </si>
  <si>
    <t>The Mayors leave 24 points on the pine in falling to the G-Men</t>
  </si>
  <si>
    <t>The PowerSleds edge the Wildcats with an overtime vict'ry (otv)</t>
  </si>
  <si>
    <t>Wildcats lose in overtime at the Dolodome in the Roommate Bowl</t>
  </si>
  <si>
    <t>The G-Men finally get their first vic'tory of the season in Week 7</t>
  </si>
  <si>
    <t>Da Blitz showed up in North Jefferson Co. with a mission</t>
  </si>
  <si>
    <t>The Gambino get rolled-up like wholesale carpet at the Beau Rivage</t>
  </si>
  <si>
    <t>Cheetahs get beaten by the team they drafted at the Genuine Draft</t>
  </si>
  <si>
    <t>Holding serve</t>
  </si>
  <si>
    <t>Bleeding has stopped</t>
  </si>
  <si>
    <t>The Juggernauts win a close on Birmingham's Southside</t>
  </si>
  <si>
    <t>Wildcats (-2.5)</t>
  </si>
  <si>
    <t>Armadillos (P)</t>
  </si>
  <si>
    <t>PowerSleds (-2.5)</t>
  </si>
  <si>
    <t>Dogs (-4.5)</t>
  </si>
  <si>
    <t>SM @ BLZ (-2.5)</t>
  </si>
  <si>
    <t>BEL (-3.5) @ GRE</t>
  </si>
  <si>
    <t>MAY (-1.5) @ GAM</t>
  </si>
  <si>
    <t>PS (-2.5) @ FRE</t>
  </si>
  <si>
    <t>VUL (-3.5) @ BAN</t>
  </si>
  <si>
    <t>CHE @ WIL (-1.5)</t>
  </si>
  <si>
    <t>DOG (-2.5) @ ARM</t>
  </si>
  <si>
    <t>JUG @ BUL (P)</t>
  </si>
  <si>
    <t>The Sloth Monsters bury the Bullerino is a graveyard bash</t>
  </si>
  <si>
    <t>The Vulcans hammer the Gambino down on the Gulf Coast</t>
  </si>
  <si>
    <t>QB-Hurts/PHI</t>
  </si>
  <si>
    <t>The Dogs chased the Grenadiers slap out of Dogtown</t>
  </si>
  <si>
    <t>The Gambers win the "Biggest Loser" award for Week 8</t>
  </si>
  <si>
    <t>The Bandits cruise past the Wildcats in the Western Hills Mall lot</t>
  </si>
  <si>
    <t>The PowerSleds come to Fieldstown and ring the Bellcows' bell</t>
  </si>
  <si>
    <t>The Cheetahs run fast past Da Blitz at Lakeview Park</t>
  </si>
  <si>
    <t>Da Blitz comes up short on Birmingham's Southside</t>
  </si>
  <si>
    <t>The Wildcats get run off the parking lot at Western Hills Mall</t>
  </si>
  <si>
    <t>The Mayors win a close one at Ed Bruce Field at Driver Stadium</t>
  </si>
  <si>
    <t>The Freebirds fly low out of Texas with a narrow vict'ry</t>
  </si>
  <si>
    <t>The Bellcows get that bell rung by the powerful Sledheads</t>
  </si>
  <si>
    <t>The Texas Armada is sinking into the quick sand in South Dallas</t>
  </si>
  <si>
    <t>The G-Men are 1-1 the last two weeks which is some progress</t>
  </si>
  <si>
    <t>The Nauts come up empty in the girls gym against Jack's boys</t>
  </si>
  <si>
    <t>The Bullets win the proverbial "Champ-to-Chump: award in Weak 8</t>
  </si>
  <si>
    <t>Green Horn Division</t>
  </si>
  <si>
    <t>Holding steady</t>
  </si>
  <si>
    <t>Running low</t>
  </si>
  <si>
    <t>Johnson/CHI</t>
  </si>
  <si>
    <t>Engram/JAX</t>
  </si>
  <si>
    <t>Willis/GB</t>
  </si>
  <si>
    <t>Otton/TB</t>
  </si>
  <si>
    <t>Ryland/ARI</t>
  </si>
  <si>
    <t>W8-Monster Smash</t>
  </si>
  <si>
    <t>Douglas/NE</t>
  </si>
  <si>
    <t>Cook/DAL</t>
  </si>
  <si>
    <t>Downs/IND</t>
  </si>
  <si>
    <t>Johnson/BAL</t>
  </si>
  <si>
    <t>Hoity Toity</t>
  </si>
  <si>
    <t>Highfalutin</t>
  </si>
  <si>
    <t>Mayors (-1.5)</t>
  </si>
  <si>
    <t>Bullets (P)</t>
  </si>
  <si>
    <t>Freebirds &amp; Mayors</t>
  </si>
  <si>
    <t>QB-Burrow/CIN</t>
  </si>
  <si>
    <t>The Mayors cash in on some political favors from the Dixie Mafia</t>
  </si>
  <si>
    <t>The 'Nauts knock off the Bullets on a Benton Sunday Night</t>
  </si>
  <si>
    <t>The Cheetahs cruise to vict'ry at Western Hills in the Sin Wagon</t>
  </si>
  <si>
    <t>The Texas Armada sails to vict'ry over the heavily-panting Dogs</t>
  </si>
  <si>
    <t>The Sleds get upset by the Freebirds at Black Creek Ball Park</t>
  </si>
  <si>
    <t>The Bullets run out of ammo in a BDFL shootout on the Alabama</t>
  </si>
  <si>
    <t>Vulcans owe the Dreaded Schedule Maker a 12-pack in bottles</t>
  </si>
  <si>
    <t>The Sloth Monsters stay hot to haunt da Blitz at Kentuck Park</t>
  </si>
  <si>
    <t>The Bandits fall to the Vulcans in a close one on the Cahaba</t>
  </si>
  <si>
    <t>The Wildcats gets boat raced by the Cheetahs at Western Hills</t>
  </si>
  <si>
    <t>The G-Men couldn't beat their way out of a real wet paper sack</t>
  </si>
  <si>
    <t>The Gambino is threatening changes at the top of the Dixie Mafia</t>
  </si>
  <si>
    <t>Runaway lead</t>
  </si>
  <si>
    <t>Strugging to make sense</t>
  </si>
  <si>
    <t>BLZ @ MAY (-1.5)</t>
  </si>
  <si>
    <t>SM (-2.5) @ GRE</t>
  </si>
  <si>
    <t>GAM @ FRE (-1.5)</t>
  </si>
  <si>
    <t>WIL @ VUL (-2.5)</t>
  </si>
  <si>
    <t>ARM @ CHE (-2.5)</t>
  </si>
  <si>
    <t>JUG @ DOG (P)</t>
  </si>
  <si>
    <t>BEL @ BUL (P)</t>
  </si>
  <si>
    <t>Guerendo/SF</t>
  </si>
  <si>
    <t>Patterson/NYJ</t>
  </si>
  <si>
    <t>Herbert/CIN</t>
  </si>
  <si>
    <t>Romo/MIN</t>
  </si>
  <si>
    <t>Robinson/LAR</t>
  </si>
  <si>
    <t>Johnston/LAC</t>
  </si>
  <si>
    <t>Tracy/NYG</t>
  </si>
  <si>
    <t>Sloth Monsters (-2.5)</t>
  </si>
  <si>
    <t>Freebirds (-1.5)</t>
  </si>
  <si>
    <t>PS (-2.5) @ BAN</t>
  </si>
  <si>
    <t>The Bellcows get some Monday Night Magic to edge the G-Men</t>
  </si>
  <si>
    <t>Da Blitz got shot down for flying too low at the Halloween carnival</t>
  </si>
  <si>
    <t>The Dogs pull out a close one in South Dallas after further review</t>
  </si>
  <si>
    <t>The Freebirds rise up like the phoenix to shock the PowerSleds</t>
  </si>
  <si>
    <t>W9-Street Survivors</t>
  </si>
  <si>
    <t>Williams /DET</t>
  </si>
  <si>
    <t>LWC</t>
  </si>
  <si>
    <t>Harum Scarum</t>
  </si>
  <si>
    <t>BLZ (-1.5) @ GRE</t>
  </si>
  <si>
    <t>GAM @ SM (-1.5)</t>
  </si>
  <si>
    <t>MAY @ PS (-1.5)</t>
  </si>
  <si>
    <t>FRE @ VUL (-2.5)</t>
  </si>
  <si>
    <t>BAN @ CHE (P)</t>
  </si>
  <si>
    <t>DOG (-1.5) @ WIL</t>
  </si>
  <si>
    <t>ARM @ BUL (-1.5)</t>
  </si>
  <si>
    <t>JUG @ BEL (-1.5)</t>
  </si>
  <si>
    <t>The Wildcats expose the Vulcans backside to the west side</t>
  </si>
  <si>
    <t>Bellcows ring the Bullets bell on a Black Belt Saturday Night</t>
  </si>
  <si>
    <t>The Nauts/Rebels embarrass the Dogs in Crookside/Oxford</t>
  </si>
  <si>
    <t>The Vulcans win the "Highest Loser" award for the week</t>
  </si>
  <si>
    <t>The Dogs get whipped and embarassed at Crookside Ball Park</t>
  </si>
  <si>
    <t>The Sin Wagon rolls over the Armos at Lakeview Park</t>
  </si>
  <si>
    <t>The Freebirds edge the Gamblers in some classic Indian Poker</t>
  </si>
  <si>
    <t>Da Blitz finds a way to raid City Hall without leaving a trace</t>
  </si>
  <si>
    <t>The Gamblers lose in Indian Bingo as well as Indian Poker</t>
  </si>
  <si>
    <t xml:space="preserve">The G-Men finally win one without doing anything different </t>
  </si>
  <si>
    <t>The Bullets get that bell rung by the Fieldstown Bellcows</t>
  </si>
  <si>
    <t>The Armos get the "Bonehead" for leaving 16 points on the pine</t>
  </si>
  <si>
    <t>The PowerSleds better the Bandits in an offensive struggle</t>
  </si>
  <si>
    <t>The Sloth Monsters usually crash after Halloween anyway</t>
  </si>
  <si>
    <t>The Mayors get ambushed at a secret City Council meeting</t>
  </si>
  <si>
    <t>The Bandits lose to the Sleds in one that set the game back</t>
  </si>
  <si>
    <t>Not getting any better</t>
  </si>
  <si>
    <t>On a roll to say the least</t>
  </si>
  <si>
    <t>W10-Snot Locker</t>
  </si>
  <si>
    <t>Rush/DAL</t>
  </si>
  <si>
    <t>Bullets (-1.5)</t>
  </si>
  <si>
    <t>Dogs (-1.5)</t>
  </si>
  <si>
    <t>Bellcows (-1.5)</t>
  </si>
  <si>
    <t>Scantling/NO</t>
  </si>
  <si>
    <t>Shrader/KC</t>
  </si>
  <si>
    <t>Hockenson/MIN</t>
  </si>
  <si>
    <t>Hooker/DET</t>
  </si>
  <si>
    <t>Hopkins/KC</t>
  </si>
  <si>
    <t>On the comeback trail</t>
  </si>
  <si>
    <t>Clutch is slipping</t>
  </si>
  <si>
    <t>The Mean Machine puts the pile driver on the Mayors</t>
  </si>
  <si>
    <t>The Cheetahs blow past the Bandits at Lakeview Park</t>
  </si>
  <si>
    <t>The Freebirds teach a lesson in the Big Daddy Football League</t>
  </si>
  <si>
    <t>The Bullets find enough ammo to blow up the Texas Armada</t>
  </si>
  <si>
    <t>The Dogs skin the Wildcats in the parking lot at Western Hills Mall</t>
  </si>
  <si>
    <t>The Vulcans get a spanking from the Black Creek Freebirds</t>
  </si>
  <si>
    <t>The Bellcows win a close one in overtime at home on Massey Hill</t>
  </si>
  <si>
    <t>The Nauts lose this one in overtime that went to the 2nd tiebreaker</t>
  </si>
  <si>
    <t>The Legend of Shades Creek rolled the Gambino near Bessemer</t>
  </si>
  <si>
    <t>The G-Men are just trying to be competive these days</t>
  </si>
  <si>
    <t>The Gambino got rolled up like shag carpet by the Sloth Monsters</t>
  </si>
  <si>
    <t>The Bandits missed a couple of gears cruising Southside</t>
  </si>
  <si>
    <t>The Mayors need to stay out of Dolomite with their new tax plans</t>
  </si>
  <si>
    <t>The Texas Armada gets ambused by the Bullets on the Alabama</t>
  </si>
  <si>
    <t>The Wildcats win the Champ-to-Chump award in Week 11</t>
  </si>
  <si>
    <t>BLZ (-1.5) @ BAN</t>
  </si>
  <si>
    <t>GRE @ FRE (-2.5)</t>
  </si>
  <si>
    <t>SM (-1.5) @ MAY</t>
  </si>
  <si>
    <t>WIL @ GAM (P)</t>
  </si>
  <si>
    <t>ARM @ PS (-3.5)</t>
  </si>
  <si>
    <t>JUG @ VUL (-2.5)</t>
  </si>
  <si>
    <t>BUL @ CHE (-1.5)</t>
  </si>
  <si>
    <t>DOG @ BEL (P)</t>
  </si>
  <si>
    <t>W11-The Mean Machine</t>
  </si>
  <si>
    <t>\</t>
  </si>
  <si>
    <t>Carlson/NYJ</t>
  </si>
  <si>
    <t>Gonzalez/WAS</t>
  </si>
  <si>
    <t>Da Blitz blows up the Bomb Squad on the blacktop at Mineral</t>
  </si>
  <si>
    <t>Smith/MIA</t>
  </si>
  <si>
    <t>Ikhine/TEN</t>
  </si>
  <si>
    <t>Helaire/KC</t>
  </si>
  <si>
    <t>PowerSleds (-3.5)</t>
  </si>
  <si>
    <t>GRE @ GAM (P)</t>
  </si>
  <si>
    <t>PS (-2.5) @ SM</t>
  </si>
  <si>
    <t>BEL (-1.5) @ BLZ</t>
  </si>
  <si>
    <t>MAY @ VUL (-2.5)</t>
  </si>
  <si>
    <t>FRE @ CHE (-2.5)</t>
  </si>
  <si>
    <t>BAN @ DOG (-1.5)</t>
  </si>
  <si>
    <t xml:space="preserve">WIL @ BUL (P) </t>
  </si>
  <si>
    <t>ARM @ JUG (-2.5)</t>
  </si>
  <si>
    <t>New York Giants</t>
  </si>
  <si>
    <t>Slippage</t>
  </si>
  <si>
    <t>Poundage</t>
  </si>
  <si>
    <t>The Wildcats hit the jackpot down at the Beau Rivage in Biloxi</t>
  </si>
  <si>
    <t>The Bandits massacre daBlitz in an embarassing loss on the road</t>
  </si>
  <si>
    <t>The Bullets shoot out the lights on a Lakeview Sunday night</t>
  </si>
  <si>
    <t>The Gambino wins the "Highest Loser" award for Week 12</t>
  </si>
  <si>
    <t>The Bellcows ring the Dogs necks in this Dogtown border battle</t>
  </si>
  <si>
    <t>The Legend of Shades Creek terrorizes the Cronies at City Hall</t>
  </si>
  <si>
    <t>The Cheetahs are not a protected species in the BDFL</t>
  </si>
  <si>
    <t>The G-Men go to the Black Creek Reservation to slay the F'birds</t>
  </si>
  <si>
    <t>The Juggernauts upset the Vulcans in Norwood at Pro Stadium</t>
  </si>
  <si>
    <t>The Vulcs peaked too soon and are suffering the consequences</t>
  </si>
  <si>
    <t>The PowerSleds plow over the Armadillos at the Dolodome</t>
  </si>
  <si>
    <t>The Mayors come up short in their bid to annex Shades Creek</t>
  </si>
  <si>
    <t>Da Blitz choked on the road in a loud and hostile environment</t>
  </si>
  <si>
    <t>The Dogs are on the brink of not making the BDCS playoffs</t>
  </si>
  <si>
    <t>Armos look good on paper, but the games are played on grass</t>
  </si>
  <si>
    <t>The F'birds left 21 points on the pine but would not have mattered</t>
  </si>
  <si>
    <t>W12-Little Bighorn</t>
  </si>
  <si>
    <t>Fairburn/HOU</t>
  </si>
  <si>
    <t>W13-Dixieland Delight</t>
  </si>
  <si>
    <t>The Armadillos give the Juggernauts a whirl in Dixieland</t>
  </si>
  <si>
    <t>BLZ @ DOG (-2.5)</t>
  </si>
  <si>
    <t>BUL @ GRE (P)</t>
  </si>
  <si>
    <t>SM @ JUG (-2.5)</t>
  </si>
  <si>
    <t>ARM @ MAY (-2.5)</t>
  </si>
  <si>
    <t>FRE @ WIL (-2.5)</t>
  </si>
  <si>
    <t>BAN @ BEL (-1.5)</t>
  </si>
  <si>
    <t>CHE (-1.5) @ GAM</t>
  </si>
  <si>
    <t>VUL @ PS (-1.5)</t>
  </si>
  <si>
    <t>The Bellcows plowed through da Blitz at Kentuck Park</t>
  </si>
  <si>
    <t>The Mayors showed the Vulcans who rules the Magic City</t>
  </si>
  <si>
    <t>The Gamblers finally win a Home Run Derby match at Hiller Park</t>
  </si>
  <si>
    <t>The PowerSleds turn back the ailing Legend of Shades Creek</t>
  </si>
  <si>
    <t>The Freebirds are hurriedly gathering points to get to the BDCS</t>
  </si>
  <si>
    <t>The Bullets shoot the Wildcats down in a snipe hunting scheme</t>
  </si>
  <si>
    <t>The Cheetahs come up short on tips at the Lakeview tailgate deal</t>
  </si>
  <si>
    <t>The 'Nauts come up short on Ed Bruce Field at Driver Stadium</t>
  </si>
  <si>
    <t>The Grenadiers show some warning track power at Hiller Park</t>
  </si>
  <si>
    <t>The Wildcats fall for a snipe hunting scheme at the SSHL</t>
  </si>
  <si>
    <t>Da Blitz gets plowed over by the Bellcows on their own turf</t>
  </si>
  <si>
    <t>The Legend of Shades Creek can't defend their own territory</t>
  </si>
  <si>
    <t>Running out of time</t>
  </si>
  <si>
    <t>The Bandits edge the Dogs at the infamous Brookside Ball Park</t>
  </si>
  <si>
    <t>The Dogs lose a nailbiter to the Bandits down on the Five Mile</t>
  </si>
  <si>
    <t>Achane/MIS</t>
  </si>
  <si>
    <t xml:space="preserve">Ryland/ARI </t>
  </si>
  <si>
    <t>Grenadiers (P)</t>
  </si>
  <si>
    <t>ARM @ BLZ (-1.5)</t>
  </si>
  <si>
    <t>GRE @ WIL (-2.5)</t>
  </si>
  <si>
    <t>SM @ BAN (P)</t>
  </si>
  <si>
    <t>MAY @ FRE (-1.5)</t>
  </si>
  <si>
    <t>GAM @ JUG (P)</t>
  </si>
  <si>
    <t>PS (-2.5) @ BUL</t>
  </si>
  <si>
    <t>VUL (-1.5) @ DOG</t>
  </si>
  <si>
    <t>CHE @ BEL (-1.5)</t>
  </si>
  <si>
    <t>The Dogs make a statement as the BDCS comes closer</t>
  </si>
  <si>
    <t>Nauts also make a statement that they will be a post-season factor</t>
  </si>
  <si>
    <t>QB-Allen/BUF</t>
  </si>
  <si>
    <t>The Bandits race past the Bellcows down in the El Darada</t>
  </si>
  <si>
    <t>The Sleds flex their muscle at the Dolodome to pound the Vulcs</t>
  </si>
  <si>
    <t>The Cheetahs put the moves on the Gambino at the Beau Rivage</t>
  </si>
  <si>
    <t>The Mayors sink the Texas Armada over at East Lake Park</t>
  </si>
  <si>
    <t>The Bullets win this here "Brother Bowl" without firing a shot</t>
  </si>
  <si>
    <t>Vulcans peaked too soon and are reeling into the post-season</t>
  </si>
  <si>
    <t>The Gambino gets left naked and caught sleeping in the streets</t>
  </si>
  <si>
    <t>The Legend of Shades Creek's rep scares no one in Jugtown</t>
  </si>
  <si>
    <t>The Bellcows get boatraced by the Bandits down in El Darada</t>
  </si>
  <si>
    <t>This has not been a banner year for the Boys from Duncanville</t>
  </si>
  <si>
    <t>Wildcats win a close one to stay alive in the BDCS conversation</t>
  </si>
  <si>
    <t>Grenadiers couldn't beat their way out of a very wet paper sack</t>
  </si>
  <si>
    <t>The defending champs turn their attention to the Big Mullet</t>
  </si>
  <si>
    <t>This may be the last nail in the coffin for the F'Birds BDCS hopes</t>
  </si>
  <si>
    <t>Improvement</t>
  </si>
  <si>
    <t>Cruise Control</t>
  </si>
  <si>
    <t>Juggernauts (P)</t>
  </si>
  <si>
    <t>Vulcans (-1.5)</t>
  </si>
  <si>
    <t>2024 Week 14</t>
  </si>
  <si>
    <t>W14-Diddly Squat</t>
  </si>
  <si>
    <t>W15-Boomtown</t>
  </si>
  <si>
    <t>Week 18 Match-Ups/Lines</t>
  </si>
  <si>
    <t>Odunza/CHI</t>
  </si>
  <si>
    <t>The Dogs win the Yellow Hammer and are the #1 seed in the BDCS</t>
  </si>
  <si>
    <t>Sloths finish the regular season strong and could be tough in the BMS</t>
  </si>
  <si>
    <t>The Armos save their best for the last game of the regular season</t>
  </si>
  <si>
    <t>The Grenadiers are peaking for a run in the Big Mullet Series (BMS)</t>
  </si>
  <si>
    <t>The Bandits cruise into the BDCS with the t-tops wrapped in the trunk</t>
  </si>
  <si>
    <t>The PowerSleds are the #2 seed in the upcoming 2024 BDCS</t>
  </si>
  <si>
    <t>The Bellcows are gimpy and giddy all at the same time</t>
  </si>
  <si>
    <t>The Vulcans peaked way too soon and are in for a rough BDCS</t>
  </si>
  <si>
    <t>The Cheetahs make the BDCS and will try to steal the title this year</t>
  </si>
  <si>
    <t>The defending BDFL champs will not be repeating this season</t>
  </si>
  <si>
    <t>Cats fall short of the BDCS, but will be the team to beat in the BMS</t>
  </si>
  <si>
    <t>Gamblers are worried more about Christmas cards than the BDFL</t>
  </si>
  <si>
    <t>The 'Nauts make the BDCS as the #7 seed according to the media</t>
  </si>
  <si>
    <t>It wasn't so long ago that the Mayors won back-to-back BDFL titles</t>
  </si>
  <si>
    <t>The Bullets limp into the Big Daddy Championship Series (BDCS)</t>
  </si>
  <si>
    <t>Hot as a firecracker</t>
  </si>
  <si>
    <t>Woodshed whoopin'</t>
  </si>
  <si>
    <t>When the Freebirds needed points badly, they laid an egg, or two</t>
  </si>
  <si>
    <t>#8 BUL @ #1 DOG (-3.5)</t>
  </si>
  <si>
    <t>#7 JUG @ #2 PS (-2.5)</t>
  </si>
  <si>
    <t>#6 BAN @ #3 VUL (-1.5)</t>
  </si>
  <si>
    <t>#5 CHE @ #4 BEL (P)</t>
  </si>
  <si>
    <t>#5 FB @ #4 MAY (P)</t>
  </si>
  <si>
    <t>#6 BLZ @ #3 SM (-1.5)</t>
  </si>
  <si>
    <t>#8 ARM @ #1 WIL (-3.5)</t>
  </si>
  <si>
    <t>#7 GRE @ #2 GAM (-2.5)</t>
  </si>
  <si>
    <t>Williams/ DET</t>
  </si>
  <si>
    <t>W16-Bloody Murder</t>
  </si>
  <si>
    <t>The Freebirds are peaking in the Big Mullet Series (BMS)</t>
  </si>
  <si>
    <t>RB-Taylor/IND</t>
  </si>
  <si>
    <t>The 'Nauts upset the PowerSleds to advance in the BDCS</t>
  </si>
  <si>
    <t>The Wildcats win big to advance in the Big Mullet Series (BMS)</t>
  </si>
  <si>
    <t>The Gamblers win another HR Derby at Hiller Park</t>
  </si>
  <si>
    <t>The Armadillos win the "Highest Loser" award in Week 16</t>
  </si>
  <si>
    <t>The #8 seeded Bullets upset the #1 Dogs in the BDCS</t>
  </si>
  <si>
    <t>The Sloth Monsters edge da Blitz in the BMS</t>
  </si>
  <si>
    <t>The Mayors get blown out in the Big Mullet Series (BMS)</t>
  </si>
  <si>
    <t>Da defending champs lose in the first round of the BMS</t>
  </si>
  <si>
    <t>PowerSleds get short-circuited in the first found of the BDCS</t>
  </si>
  <si>
    <t>The Grenadiers get streamrolled again at Hiller Park</t>
  </si>
  <si>
    <t>The Dogs get embarassed at home by the Bullets</t>
  </si>
  <si>
    <t>#8 BUL @ #3 VUL</t>
  </si>
  <si>
    <t>#5 CHE @ #2 PS</t>
  </si>
  <si>
    <t>#5 FB @ #1 WIL</t>
  </si>
  <si>
    <t>#3 SM @ #2 GAM</t>
  </si>
  <si>
    <t>Lock for the POTY</t>
  </si>
  <si>
    <t>Can't catch up now</t>
  </si>
  <si>
    <t>#8 ARM @ #4 MAY</t>
  </si>
  <si>
    <t>The Bellcows actually beat the Cheetahs by 1 point.</t>
  </si>
  <si>
    <t>The Bandits lost to the Vulcans in a heartbreaker.</t>
  </si>
  <si>
    <t>#7 JUG @ #4 BEL</t>
  </si>
  <si>
    <t>The Cheetahs roll over for the Bellcows</t>
  </si>
  <si>
    <t>The Vulcans were one of two favorites to win in the BDCS</t>
  </si>
  <si>
    <t>#7 GRE @ #6 BLZ</t>
  </si>
  <si>
    <t>#6 BAN @ #1 DOG</t>
  </si>
  <si>
    <t>LC</t>
  </si>
  <si>
    <t>W11-Knebworthy</t>
  </si>
  <si>
    <t>Blitzkrieg Raid-written 2024</t>
  </si>
  <si>
    <t>The Biloxi Boys-written 2024</t>
  </si>
  <si>
    <t>Bell Ringer-written 2024</t>
  </si>
  <si>
    <t>Mr. Mojo Risin'-written 2024</t>
  </si>
  <si>
    <t>The Bandits are proving they belong with the Big Boys</t>
  </si>
  <si>
    <t>The Wildcats are proving they belonged in the BDCS</t>
  </si>
  <si>
    <t>The Juggernauts waxed the Bellcows atop Massey Hill</t>
  </si>
  <si>
    <t>The Grenadiers are peaking at the wrong time of the season</t>
  </si>
  <si>
    <t>The Sloths are playing for the first pick in the 2025 Pony Draft</t>
  </si>
  <si>
    <t>The Cheetahs will be playing for third place in the BDFL</t>
  </si>
  <si>
    <t>The Vulcans survive and advance to their 2nd Big Daddy Bowl</t>
  </si>
  <si>
    <t>The Freebirds show that Week 16 was a fluke of nature</t>
  </si>
  <si>
    <t>DaBlitz is a lock for the 2025 "Champ-to-Chump" award</t>
  </si>
  <si>
    <t>Gamblers will not win the Big Mullet Series three years in a row</t>
  </si>
  <si>
    <t>The Mayors save some face and will not finish last in the BDFL</t>
  </si>
  <si>
    <t>The Dogs have fallen completely apart in the BDCS</t>
  </si>
  <si>
    <t>The PowerSleds have fallen completely apart in the BDCS</t>
  </si>
  <si>
    <t>The Bellcows lay an egg in the biggest game of their history</t>
  </si>
  <si>
    <t>The Bullets fall short of the Big Daddy Bowl in the BDCS</t>
  </si>
  <si>
    <t>Full regroup mode as the Texas Armada is headed to Atmore</t>
  </si>
  <si>
    <t>In need of a new system</t>
  </si>
  <si>
    <t>A lock on the POTY</t>
  </si>
  <si>
    <t>#7 JUG (-1.5) @ #3 VUL</t>
  </si>
  <si>
    <t>#8 BUL @ #4 BEL (P)</t>
  </si>
  <si>
    <t>#6 BAN (-2.5) @ #5 CHE</t>
  </si>
  <si>
    <t xml:space="preserve">#2 PS (-1.5) @ #1 DOG </t>
  </si>
  <si>
    <t>#3 SM @ #1 WIL (-2.5)</t>
  </si>
  <si>
    <t>#6 FRE (-1.5) @ #2 GAM</t>
  </si>
  <si>
    <t>#7 GRE @ #4 MAY (P)</t>
  </si>
  <si>
    <t>#8 ARM @ #5 BLZ (-2.5)</t>
  </si>
  <si>
    <t>Bandits (-2.5)</t>
  </si>
  <si>
    <t>W17-Matriculation</t>
  </si>
  <si>
    <t>Helter Skelter</t>
  </si>
  <si>
    <t xml:space="preserve">Tennessee </t>
  </si>
  <si>
    <t>TBD</t>
  </si>
  <si>
    <t>VUL (-2.5) @ JUG</t>
  </si>
  <si>
    <t>Sloth Monsters win the Big Mullet Bowl with an explanation point!</t>
  </si>
  <si>
    <t>The PowerSleds bury the Dogs to finish the season on a high note</t>
  </si>
  <si>
    <t>The Bandits were hitting 5th gear every week during the BDCS</t>
  </si>
  <si>
    <t>Freebirds starting flying high down in Gulf Shores during the BMS</t>
  </si>
  <si>
    <t>The Armos gave it a valent effort in Week 18 only to lose again</t>
  </si>
  <si>
    <t>Da Blitz wins the game and the "Champ-to-Chump" burger award</t>
  </si>
  <si>
    <t>The Wildcats had a great season and should be a factor in 2025</t>
  </si>
  <si>
    <t xml:space="preserve">The Bellcows rung the Bullets bell in the 2nd Fiddle Bowl </t>
  </si>
  <si>
    <t>Vulcans restore the "Glory Days" to B'ham's pro football history</t>
  </si>
  <si>
    <t>The Grenadiers shut out the Mayors in the annual Dirty Sock Bowl</t>
  </si>
  <si>
    <t>Dogs did good to make the BDCS and it was down hill from there</t>
  </si>
  <si>
    <t>Nauts left enough points on the pine to have won their 2nd title</t>
  </si>
  <si>
    <t>The Bullets proved to be pretenders after their upset of the Dogs</t>
  </si>
  <si>
    <t>The Mayors put up the first "zero" in awhile as a protest vote</t>
  </si>
  <si>
    <t>RB-Gibbs/DET</t>
  </si>
  <si>
    <t>POTY Award Winner</t>
  </si>
  <si>
    <t>The Cheetahs won't get to claim a half-title after all</t>
  </si>
  <si>
    <t>Gamblers come up "snake eyes" in the Big Mullet Series this year</t>
  </si>
  <si>
    <t>Blown out all year</t>
  </si>
  <si>
    <t>North Birmigham Vulcans</t>
  </si>
  <si>
    <t>2024 Final Standings</t>
  </si>
  <si>
    <t>2024 Pony Draft Order</t>
  </si>
  <si>
    <t>May 2024 - 1107 uniques</t>
  </si>
  <si>
    <t>W18-Glory Days</t>
  </si>
  <si>
    <t>Second Helping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</si>
</sst>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23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7.5"/>
      <color indexed="8"/>
      <name val="Arial"/>
      <family val="2"/>
    </font>
    <font>
      <sz val="10"/>
      <color indexed="12"/>
      <name val="Arial"/>
      <family val="2"/>
    </font>
    <font>
      <sz val="7.5"/>
      <name val="Comic Sans MS"/>
      <family val="4"/>
    </font>
    <font>
      <sz val="10"/>
      <color indexed="12"/>
      <name val="Arial"/>
      <family val="2"/>
    </font>
    <font>
      <sz val="10"/>
      <color indexed="51"/>
      <name val="Arial"/>
      <family val="2"/>
    </font>
    <font>
      <b/>
      <sz val="7.5"/>
      <color indexed="23"/>
      <name val="Arial"/>
      <family val="2"/>
    </font>
    <font>
      <b/>
      <sz val="7.5"/>
      <color indexed="17"/>
      <name val="Arial"/>
      <family val="2"/>
    </font>
    <font>
      <sz val="10"/>
      <name val="Sans-serif"/>
    </font>
    <font>
      <b/>
      <sz val="7.5"/>
      <color indexed="9"/>
      <name val="Arial"/>
      <family val="2"/>
    </font>
    <font>
      <sz val="12"/>
      <name val="GoudyOlSt BT"/>
    </font>
    <font>
      <b/>
      <sz val="7.5"/>
      <color indexed="21"/>
      <name val="Arial"/>
      <family val="2"/>
    </font>
    <font>
      <sz val="7.5"/>
      <name val="Arial"/>
      <family val="2"/>
    </font>
    <font>
      <sz val="12"/>
      <name val="Times New Roman"/>
      <family val="1"/>
    </font>
    <font>
      <sz val="12"/>
      <color indexed="18"/>
      <name val="Times New Roman"/>
      <family val="1"/>
    </font>
    <font>
      <sz val="12"/>
      <color indexed="18"/>
      <name val="Tahoma"/>
      <family val="2"/>
    </font>
    <font>
      <sz val="9"/>
      <name val="Arial"/>
      <family val="2"/>
    </font>
    <font>
      <b/>
      <sz val="12"/>
      <name val="Times New Roman"/>
      <family val="1"/>
    </font>
    <font>
      <sz val="10"/>
      <name val="Verdana"/>
      <family val="2"/>
    </font>
    <font>
      <b/>
      <sz val="9"/>
      <name val="Arial"/>
      <family val="2"/>
    </font>
    <font>
      <sz val="9"/>
      <color indexed="17"/>
      <name val="Arial"/>
      <family val="2"/>
    </font>
    <font>
      <sz val="9"/>
      <color indexed="8"/>
      <name val="Arial"/>
      <family val="2"/>
    </font>
    <font>
      <sz val="9"/>
      <color indexed="12"/>
      <name val="Arial"/>
      <family val="2"/>
    </font>
    <font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b/>
      <sz val="9"/>
      <color indexed="10"/>
      <name val="Arial"/>
      <family val="2"/>
    </font>
    <font>
      <sz val="9"/>
      <color indexed="18"/>
      <name val="Arial"/>
      <family val="2"/>
    </font>
    <font>
      <sz val="9"/>
      <color indexed="9"/>
      <name val="Arial"/>
      <family val="2"/>
    </font>
    <font>
      <b/>
      <sz val="9"/>
      <name val="Times New Roman"/>
      <family val="1"/>
    </font>
    <font>
      <b/>
      <sz val="9"/>
      <color indexed="23"/>
      <name val="Arial"/>
      <family val="2"/>
    </font>
    <font>
      <sz val="9"/>
      <color indexed="51"/>
      <name val="Arial"/>
      <family val="2"/>
    </font>
    <font>
      <b/>
      <sz val="9"/>
      <color indexed="51"/>
      <name val="Arial"/>
      <family val="2"/>
    </font>
    <font>
      <b/>
      <sz val="9"/>
      <color indexed="48"/>
      <name val="Arial"/>
      <family val="2"/>
    </font>
    <font>
      <sz val="9"/>
      <color indexed="48"/>
      <name val="Arial"/>
      <family val="2"/>
    </font>
    <font>
      <sz val="9"/>
      <color indexed="44"/>
      <name val="Arial"/>
      <family val="2"/>
    </font>
    <font>
      <sz val="9"/>
      <color indexed="62"/>
      <name val="Arial"/>
      <family val="2"/>
    </font>
    <font>
      <sz val="10"/>
      <name val="Arial"/>
      <family val="2"/>
    </font>
    <font>
      <b/>
      <sz val="9"/>
      <color rgb="FF333399"/>
      <name val="Arial"/>
      <family val="2"/>
    </font>
    <font>
      <b/>
      <sz val="9"/>
      <color rgb="FFFF0000"/>
      <name val="Arial"/>
      <family val="2"/>
    </font>
    <font>
      <b/>
      <sz val="9"/>
      <color theme="3"/>
      <name val="Arial"/>
      <family val="2"/>
    </font>
    <font>
      <b/>
      <sz val="9"/>
      <color rgb="FF1F497D"/>
      <name val="Arial"/>
      <family val="2"/>
    </font>
    <font>
      <sz val="9"/>
      <color rgb="FFFF0000"/>
      <name val="Arial"/>
      <family val="2"/>
    </font>
    <font>
      <b/>
      <sz val="9"/>
      <color rgb="FFFF0000"/>
      <name val="Georgia"/>
      <family val="1"/>
    </font>
    <font>
      <b/>
      <sz val="9"/>
      <color rgb="FF3366FF"/>
      <name val="Arial"/>
      <family val="2"/>
    </font>
    <font>
      <b/>
      <sz val="9"/>
      <color rgb="FFCC0000"/>
      <name val="Arial"/>
      <family val="2"/>
    </font>
    <font>
      <sz val="12"/>
      <color rgb="FFFF0000"/>
      <name val="Arial"/>
      <family val="2"/>
    </font>
    <font>
      <sz val="10"/>
      <color rgb="FFFF9933"/>
      <name val="Arial"/>
      <family val="2"/>
    </font>
    <font>
      <b/>
      <sz val="14"/>
      <color rgb="FFCC000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9"/>
      <color rgb="FFFFCC00"/>
      <name val="Arial"/>
      <family val="2"/>
    </font>
    <font>
      <b/>
      <sz val="9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DDDDDD"/>
      <name val="Arial"/>
      <family val="2"/>
    </font>
    <font>
      <sz val="9"/>
      <color rgb="FFDDDDDD"/>
      <name val="Arial"/>
      <family val="2"/>
    </font>
    <font>
      <b/>
      <sz val="9"/>
      <color rgb="FFFFFFFF"/>
      <name val="Arial"/>
      <family val="2"/>
    </font>
    <font>
      <b/>
      <sz val="9"/>
      <color rgb="FFFF9933"/>
      <name val="Arial"/>
      <family val="2"/>
    </font>
    <font>
      <sz val="8.5"/>
      <color theme="1"/>
      <name val="Arial"/>
      <family val="2"/>
    </font>
    <font>
      <b/>
      <sz val="9"/>
      <color rgb="FF00B0F0"/>
      <name val="Arial"/>
      <family val="2"/>
    </font>
    <font>
      <b/>
      <sz val="9"/>
      <color rgb="FF0099FF"/>
      <name val="Arial"/>
      <family val="2"/>
    </font>
    <font>
      <sz val="9"/>
      <color rgb="FF0099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6"/>
      <name val="Arial"/>
      <family val="2"/>
    </font>
    <font>
      <b/>
      <sz val="9"/>
      <color rgb="FF006699"/>
      <name val="Arial"/>
      <family val="2"/>
    </font>
    <font>
      <b/>
      <sz val="9"/>
      <color rgb="FF00999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rgb="FFCC9900"/>
      <name val="Arial"/>
      <family val="2"/>
    </font>
    <font>
      <b/>
      <sz val="9"/>
      <color rgb="FFC00000"/>
      <name val="Arial"/>
      <family val="2"/>
    </font>
    <font>
      <sz val="10"/>
      <color rgb="FF000000"/>
      <name val="Arial"/>
      <family val="2"/>
    </font>
    <font>
      <sz val="9"/>
      <color rgb="FF009999"/>
      <name val="Arial"/>
      <family val="2"/>
    </font>
    <font>
      <sz val="10"/>
      <color rgb="FF009999"/>
      <name val="Arial"/>
      <family val="2"/>
    </font>
    <font>
      <b/>
      <sz val="9"/>
      <color rgb="FF666699"/>
      <name val="Arial"/>
      <family val="2"/>
    </font>
    <font>
      <sz val="9"/>
      <color rgb="FF666699"/>
      <name val="Arial"/>
      <family val="2"/>
    </font>
    <font>
      <sz val="10"/>
      <color rgb="FF666699"/>
      <name val="Arial"/>
      <family val="2"/>
    </font>
    <font>
      <sz val="9"/>
      <color rgb="FF00B0F0"/>
      <name val="Arial"/>
      <family val="2"/>
    </font>
    <font>
      <sz val="9"/>
      <color rgb="FF006600"/>
      <name val="Arial"/>
      <family val="2"/>
    </font>
    <font>
      <b/>
      <sz val="9"/>
      <color rgb="FFFF9900"/>
      <name val="Arial"/>
      <family val="2"/>
    </font>
    <font>
      <sz val="9"/>
      <color rgb="FFFF990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color rgb="FF151617"/>
      <name val="Arial"/>
      <family val="2"/>
    </font>
    <font>
      <b/>
      <sz val="10"/>
      <color rgb="FF48494A"/>
      <name val="Arial"/>
      <family val="2"/>
    </font>
    <font>
      <sz val="10"/>
      <color rgb="FF6C6D6F"/>
      <name val="Arial"/>
      <family val="2"/>
    </font>
    <font>
      <sz val="10"/>
      <color rgb="FF151617"/>
      <name val="Arial"/>
      <family val="2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14"/>
      <color rgb="FFCC0000"/>
      <name val="Arial"/>
      <family val="2"/>
      <charset val="1"/>
    </font>
    <font>
      <b/>
      <sz val="9"/>
      <color rgb="FFC00000"/>
      <name val="Arial"/>
      <family val="2"/>
      <charset val="1"/>
    </font>
    <font>
      <sz val="9"/>
      <color rgb="FF006600"/>
      <name val="Arial"/>
      <family val="2"/>
      <charset val="1"/>
    </font>
    <font>
      <sz val="10"/>
      <name val="Arial"/>
      <family val="2"/>
      <charset val="1"/>
    </font>
    <font>
      <sz val="9"/>
      <color rgb="FF0000FF"/>
      <name val="Arial"/>
      <family val="2"/>
      <charset val="1"/>
    </font>
    <font>
      <sz val="9"/>
      <color rgb="FF000000"/>
      <name val="Arial"/>
      <family val="2"/>
      <charset val="1"/>
    </font>
    <font>
      <sz val="9"/>
      <color rgb="FFFF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color rgb="FFFFFFFF"/>
      <name val="Arial"/>
      <family val="2"/>
      <charset val="1"/>
    </font>
    <font>
      <b/>
      <sz val="9"/>
      <color rgb="FF0099FF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9"/>
      <color rgb="FF00B0F0"/>
      <name val="Arial"/>
      <family val="2"/>
      <charset val="1"/>
    </font>
    <font>
      <sz val="9"/>
      <color rgb="FF00B0F0"/>
      <name val="Arial"/>
      <family val="2"/>
      <charset val="1"/>
    </font>
    <font>
      <sz val="9"/>
      <color rgb="FF0000FF"/>
      <name val="Arial"/>
      <family val="2"/>
    </font>
    <font>
      <sz val="9"/>
      <color rgb="FFFFFFFF"/>
      <name val="Arial"/>
      <family val="2"/>
      <charset val="1"/>
    </font>
    <font>
      <sz val="9"/>
      <color indexed="4"/>
      <name val="Arial"/>
      <family val="2"/>
    </font>
    <font>
      <sz val="9"/>
      <color indexed="2"/>
      <name val="Arial"/>
      <family val="2"/>
    </font>
    <font>
      <b/>
      <sz val="9"/>
      <color indexed="65"/>
      <name val="Arial"/>
      <family val="2"/>
    </font>
    <font>
      <b/>
      <sz val="9"/>
      <color indexed="2"/>
      <name val="Arial"/>
      <family val="2"/>
    </font>
    <font>
      <sz val="9"/>
      <color indexed="65"/>
      <name val="Arial"/>
      <family val="2"/>
    </font>
    <font>
      <b/>
      <sz val="9"/>
      <color indexed="64"/>
      <name val="Arial"/>
      <family val="2"/>
    </font>
    <font>
      <sz val="9"/>
      <color rgb="FF0000CC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color rgb="FFCC0000"/>
      <name val="Arial"/>
      <family val="2"/>
    </font>
    <font>
      <b/>
      <sz val="9"/>
      <color indexed="65"/>
      <name val="Arial"/>
      <family val="2"/>
    </font>
    <font>
      <sz val="9"/>
      <color rgb="FF006600"/>
      <name val="Arial"/>
      <family val="2"/>
    </font>
    <font>
      <sz val="9"/>
      <color theme="1"/>
      <name val="Arial"/>
      <family val="2"/>
    </font>
    <font>
      <sz val="9"/>
      <color indexed="4"/>
      <name val="Arial"/>
      <family val="2"/>
    </font>
    <font>
      <sz val="9"/>
      <color indexed="2"/>
      <name val="Arial"/>
      <family val="2"/>
    </font>
    <font>
      <b/>
      <sz val="9"/>
      <color indexed="64"/>
      <name val="Arial"/>
      <family val="2"/>
    </font>
    <font>
      <b/>
      <sz val="9"/>
      <color rgb="FF00B0F0"/>
      <name val="Arial"/>
      <family val="2"/>
    </font>
    <font>
      <b/>
      <sz val="9"/>
      <color indexed="2"/>
      <name val="Arial"/>
      <family val="2"/>
    </font>
    <font>
      <sz val="9"/>
      <color indexed="65"/>
      <name val="Arial"/>
      <family val="2"/>
    </font>
    <font>
      <sz val="10"/>
      <color indexed="2"/>
      <name val="Arial"/>
      <family val="2"/>
    </font>
    <font>
      <b/>
      <sz val="10"/>
      <name val="Arial"/>
      <family val="2"/>
    </font>
    <font>
      <b/>
      <sz val="16"/>
      <color indexed="9"/>
      <name val="Arial"/>
      <family val="2"/>
    </font>
    <font>
      <sz val="11"/>
      <name val="Calibri"/>
      <family val="2"/>
    </font>
    <font>
      <sz val="9"/>
      <color theme="6" tint="-0.499984740745262"/>
      <name val="Arial"/>
      <family val="2"/>
    </font>
    <font>
      <sz val="9"/>
      <color theme="4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20064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46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B0C0D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666699"/>
        <bgColor rgb="FF595959"/>
      </patternFill>
    </fill>
    <fill>
      <patternFill patternType="solid">
        <fgColor rgb="FFFFFF00"/>
        <bgColor rgb="FFFFCC00"/>
      </patternFill>
    </fill>
    <fill>
      <patternFill patternType="solid">
        <fgColor rgb="FF666699"/>
        <bgColor rgb="FF6C6D6F"/>
      </patternFill>
    </fill>
    <fill>
      <patternFill patternType="solid">
        <fgColor indexed="5"/>
        <bgColor indexed="51"/>
      </patternFill>
    </fill>
    <fill>
      <patternFill patternType="solid">
        <fgColor indexed="54"/>
        <bgColor rgb="FF6C6D6F"/>
      </patternFill>
    </fill>
    <fill>
      <patternFill patternType="solid">
        <fgColor rgb="FF4D4D4D"/>
        <bgColor rgb="FF48494A"/>
      </patternFill>
    </fill>
    <fill>
      <patternFill patternType="solid">
        <fgColor rgb="FFC00000"/>
        <bgColor rgb="FFCC0000"/>
      </patternFill>
    </fill>
    <fill>
      <patternFill patternType="solid">
        <fgColor rgb="FFCC9900"/>
        <bgColor indexed="52"/>
      </patternFill>
    </fill>
    <fill>
      <patternFill patternType="solid">
        <fgColor rgb="FF006600"/>
        <bgColor indexed="17"/>
      </patternFill>
    </fill>
    <fill>
      <patternFill patternType="solid">
        <fgColor indexed="5"/>
      </patternFill>
    </fill>
    <fill>
      <patternFill patternType="solid">
        <fgColor indexed="5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medium">
        <color rgb="FFDDDDDD"/>
      </top>
      <bottom/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 style="thin">
        <color indexed="64"/>
      </top>
      <bottom style="medium">
        <color rgb="FFDDDDDD"/>
      </bottom>
      <diagonal/>
    </border>
    <border>
      <left/>
      <right/>
      <top style="thin">
        <color indexed="64"/>
      </top>
      <bottom style="medium">
        <color rgb="FFDDDDDD"/>
      </bottom>
      <diagonal/>
    </border>
    <border>
      <left/>
      <right style="thin">
        <color indexed="64"/>
      </right>
      <top style="thin">
        <color indexed="64"/>
      </top>
      <bottom style="medium">
        <color rgb="FFDDDDDD"/>
      </bottom>
      <diagonal/>
    </border>
    <border>
      <left style="thin">
        <color indexed="64"/>
      </left>
      <right/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 style="medium">
        <color rgb="FFDDDDDD"/>
      </top>
      <bottom style="thin">
        <color indexed="64"/>
      </bottom>
      <diagonal/>
    </border>
    <border>
      <left/>
      <right/>
      <top style="medium">
        <color rgb="FFDDDDDD"/>
      </top>
      <bottom style="thin">
        <color indexed="64"/>
      </bottom>
      <diagonal/>
    </border>
    <border>
      <left/>
      <right style="thin">
        <color indexed="64"/>
      </right>
      <top style="medium">
        <color rgb="FFDDDDDD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/>
    <xf numFmtId="0" fontId="49" fillId="0" borderId="0"/>
    <xf numFmtId="0" fontId="9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955">
    <xf numFmtId="0" fontId="0" fillId="0" borderId="0" xfId="0">
      <alignment vertical="center"/>
    </xf>
    <xf numFmtId="0" fontId="0" fillId="0" borderId="0" xfId="0" applyAlignment="1">
      <alignment horizont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left" wrapText="1"/>
    </xf>
    <xf numFmtId="0" fontId="13" fillId="0" borderId="0" xfId="0" applyFont="1">
      <alignment vertical="center"/>
    </xf>
    <xf numFmtId="0" fontId="6" fillId="0" borderId="0" xfId="0" applyFont="1" applyAlignment="1">
      <alignment horizontal="left" indent="1"/>
    </xf>
    <xf numFmtId="0" fontId="14" fillId="0" borderId="0" xfId="0" applyFont="1">
      <alignment vertical="center"/>
    </xf>
    <xf numFmtId="0" fontId="15" fillId="0" borderId="0" xfId="0" applyFont="1" applyAlignment="1">
      <alignment wrapText="1"/>
    </xf>
    <xf numFmtId="0" fontId="1" fillId="0" borderId="0" xfId="2"/>
    <xf numFmtId="0" fontId="7" fillId="0" borderId="0" xfId="2" applyFont="1"/>
    <xf numFmtId="0" fontId="8" fillId="0" borderId="0" xfId="2" applyFont="1"/>
    <xf numFmtId="0" fontId="16" fillId="0" borderId="0" xfId="2" applyFont="1"/>
    <xf numFmtId="0" fontId="16" fillId="0" borderId="0" xfId="2" applyFont="1" applyAlignment="1">
      <alignment horizontal="right"/>
    </xf>
    <xf numFmtId="0" fontId="7" fillId="0" borderId="0" xfId="2" applyFont="1" applyAlignment="1">
      <alignment vertical="top"/>
    </xf>
    <xf numFmtId="0" fontId="7" fillId="0" borderId="0" xfId="2" applyFont="1" applyAlignment="1">
      <alignment horizontal="right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indent="4"/>
    </xf>
    <xf numFmtId="0" fontId="25" fillId="0" borderId="0" xfId="0" applyFont="1" applyAlignment="1">
      <alignment horizontal="left" vertical="center" indent="4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4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30" fillId="0" borderId="1" xfId="0" applyFont="1" applyBorder="1">
      <alignment vertical="center"/>
    </xf>
    <xf numFmtId="0" fontId="30" fillId="0" borderId="2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3" xfId="0" applyFont="1" applyBorder="1">
      <alignment vertical="center"/>
    </xf>
    <xf numFmtId="0" fontId="27" fillId="0" borderId="3" xfId="0" applyFont="1" applyBorder="1" applyAlignment="1">
      <alignment horizontal="center" vertical="center"/>
    </xf>
    <xf numFmtId="0" fontId="30" fillId="0" borderId="5" xfId="0" applyFont="1" applyBorder="1" applyAlignment="1">
      <alignment horizontal="right" vertical="center"/>
    </xf>
    <xf numFmtId="0" fontId="27" fillId="2" borderId="5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6" fillId="3" borderId="6" xfId="0" applyFont="1" applyFill="1" applyBorder="1" applyAlignment="1">
      <alignment horizontal="right" vertical="center"/>
    </xf>
    <xf numFmtId="0" fontId="27" fillId="3" borderId="7" xfId="0" applyFont="1" applyFill="1" applyBorder="1">
      <alignment vertical="center"/>
    </xf>
    <xf numFmtId="0" fontId="30" fillId="0" borderId="6" xfId="0" applyFont="1" applyBorder="1">
      <alignment vertical="center"/>
    </xf>
    <xf numFmtId="0" fontId="30" fillId="0" borderId="6" xfId="0" applyFont="1" applyBorder="1" applyAlignment="1">
      <alignment horizontal="center" vertical="center"/>
    </xf>
    <xf numFmtId="0" fontId="27" fillId="0" borderId="6" xfId="0" applyFont="1" applyBorder="1">
      <alignment vertical="center"/>
    </xf>
    <xf numFmtId="0" fontId="51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30" fillId="0" borderId="10" xfId="0" applyFont="1" applyBorder="1" applyAlignment="1">
      <alignment horizontal="center" vertical="center"/>
    </xf>
    <xf numFmtId="0" fontId="27" fillId="0" borderId="9" xfId="0" applyFont="1" applyBorder="1">
      <alignment vertical="center"/>
    </xf>
    <xf numFmtId="0" fontId="39" fillId="0" borderId="0" xfId="0" applyFont="1">
      <alignment vertical="center"/>
    </xf>
    <xf numFmtId="0" fontId="27" fillId="0" borderId="1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30" fillId="0" borderId="11" xfId="0" applyFont="1" applyBorder="1">
      <alignment vertical="center"/>
    </xf>
    <xf numFmtId="0" fontId="30" fillId="0" borderId="11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36" fillId="3" borderId="1" xfId="0" applyFont="1" applyFill="1" applyBorder="1">
      <alignment vertical="center"/>
    </xf>
    <xf numFmtId="0" fontId="36" fillId="3" borderId="2" xfId="0" applyFont="1" applyFill="1" applyBorder="1">
      <alignment vertical="center"/>
    </xf>
    <xf numFmtId="0" fontId="36" fillId="3" borderId="12" xfId="0" applyFont="1" applyFill="1" applyBorder="1">
      <alignment vertical="center"/>
    </xf>
    <xf numFmtId="0" fontId="27" fillId="0" borderId="1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30" fillId="0" borderId="9" xfId="0" applyFont="1" applyBorder="1">
      <alignment vertical="center"/>
    </xf>
    <xf numFmtId="0" fontId="27" fillId="0" borderId="5" xfId="0" quotePrefix="1" applyFont="1" applyBorder="1" applyAlignment="1">
      <alignment horizontal="center" vertical="center"/>
    </xf>
    <xf numFmtId="0" fontId="40" fillId="3" borderId="2" xfId="0" applyFont="1" applyFill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2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2" fillId="0" borderId="0" xfId="0" applyFont="1" applyAlignment="1">
      <alignment horizontal="left" wrapText="1"/>
    </xf>
    <xf numFmtId="0" fontId="32" fillId="0" borderId="0" xfId="0" applyFont="1">
      <alignment vertical="center"/>
    </xf>
    <xf numFmtId="0" fontId="32" fillId="0" borderId="0" xfId="0" applyFont="1" applyAlignment="1">
      <alignment vertical="top" wrapText="1"/>
    </xf>
    <xf numFmtId="0" fontId="30" fillId="0" borderId="0" xfId="2" applyFont="1"/>
    <xf numFmtId="0" fontId="27" fillId="0" borderId="0" xfId="2" applyFont="1"/>
    <xf numFmtId="0" fontId="27" fillId="0" borderId="0" xfId="2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51" fillId="0" borderId="11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4" fillId="0" borderId="0" xfId="0" applyFont="1">
      <alignment vertical="center"/>
    </xf>
    <xf numFmtId="0" fontId="55" fillId="0" borderId="0" xfId="0" applyFont="1">
      <alignment vertical="center"/>
    </xf>
    <xf numFmtId="0" fontId="2" fillId="0" borderId="0" xfId="2" applyFont="1"/>
    <xf numFmtId="0" fontId="27" fillId="0" borderId="0" xfId="3" applyFont="1"/>
    <xf numFmtId="0" fontId="27" fillId="4" borderId="0" xfId="3" applyFont="1" applyFill="1"/>
    <xf numFmtId="0" fontId="34" fillId="4" borderId="0" xfId="3" applyFont="1" applyFill="1"/>
    <xf numFmtId="0" fontId="32" fillId="5" borderId="0" xfId="3" applyFont="1" applyFill="1"/>
    <xf numFmtId="0" fontId="36" fillId="5" borderId="0" xfId="3" applyFont="1" applyFill="1"/>
    <xf numFmtId="0" fontId="36" fillId="5" borderId="0" xfId="3" applyFont="1" applyFill="1" applyAlignment="1">
      <alignment horizontal="right"/>
    </xf>
    <xf numFmtId="0" fontId="57" fillId="4" borderId="0" xfId="3" applyFont="1" applyFill="1"/>
    <xf numFmtId="0" fontId="57" fillId="4" borderId="0" xfId="3" applyFont="1" applyFill="1" applyAlignment="1">
      <alignment horizontal="right"/>
    </xf>
    <xf numFmtId="0" fontId="58" fillId="0" borderId="0" xfId="0" applyFont="1">
      <alignment vertical="center"/>
    </xf>
    <xf numFmtId="0" fontId="54" fillId="0" borderId="0" xfId="0" applyFont="1" applyAlignment="1">
      <alignment horizontal="center" vertical="center"/>
    </xf>
    <xf numFmtId="0" fontId="59" fillId="0" borderId="0" xfId="2" applyFont="1"/>
    <xf numFmtId="0" fontId="54" fillId="6" borderId="0" xfId="3" applyFont="1" applyFill="1"/>
    <xf numFmtId="0" fontId="61" fillId="6" borderId="0" xfId="3" applyFont="1" applyFill="1"/>
    <xf numFmtId="0" fontId="61" fillId="6" borderId="0" xfId="3" applyFont="1" applyFill="1" applyAlignment="1">
      <alignment horizontal="right"/>
    </xf>
    <xf numFmtId="0" fontId="43" fillId="7" borderId="0" xfId="3" applyFont="1" applyFill="1"/>
    <xf numFmtId="0" fontId="63" fillId="7" borderId="0" xfId="3" applyFont="1" applyFill="1"/>
    <xf numFmtId="0" fontId="44" fillId="7" borderId="0" xfId="3" applyFont="1" applyFill="1"/>
    <xf numFmtId="0" fontId="63" fillId="7" borderId="0" xfId="3" applyFont="1" applyFill="1" applyAlignment="1">
      <alignment horizontal="right"/>
    </xf>
    <xf numFmtId="0" fontId="36" fillId="8" borderId="0" xfId="3" applyFont="1" applyFill="1"/>
    <xf numFmtId="0" fontId="36" fillId="8" borderId="0" xfId="3" applyFont="1" applyFill="1" applyAlignment="1">
      <alignment horizontal="right"/>
    </xf>
    <xf numFmtId="0" fontId="40" fillId="8" borderId="0" xfId="3" applyFont="1" applyFill="1"/>
    <xf numFmtId="0" fontId="64" fillId="9" borderId="0" xfId="3" applyFont="1" applyFill="1"/>
    <xf numFmtId="0" fontId="64" fillId="9" borderId="0" xfId="3" applyFont="1" applyFill="1" applyAlignment="1">
      <alignment horizontal="right"/>
    </xf>
    <xf numFmtId="0" fontId="65" fillId="9" borderId="0" xfId="3" applyFont="1" applyFill="1"/>
    <xf numFmtId="0" fontId="66" fillId="10" borderId="0" xfId="3" applyFont="1" applyFill="1"/>
    <xf numFmtId="0" fontId="66" fillId="10" borderId="0" xfId="3" applyFont="1" applyFill="1" applyAlignment="1">
      <alignment horizontal="right"/>
    </xf>
    <xf numFmtId="0" fontId="67" fillId="10" borderId="0" xfId="3" applyFont="1" applyFill="1"/>
    <xf numFmtId="0" fontId="62" fillId="11" borderId="0" xfId="3" applyFont="1" applyFill="1"/>
    <xf numFmtId="0" fontId="61" fillId="11" borderId="0" xfId="3" applyFont="1" applyFill="1"/>
    <xf numFmtId="0" fontId="32" fillId="12" borderId="0" xfId="3" applyFont="1" applyFill="1"/>
    <xf numFmtId="0" fontId="71" fillId="12" borderId="0" xfId="3" applyFont="1" applyFill="1"/>
    <xf numFmtId="0" fontId="30" fillId="12" borderId="0" xfId="3" applyFont="1" applyFill="1"/>
    <xf numFmtId="0" fontId="71" fillId="12" borderId="0" xfId="3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0" fontId="54" fillId="0" borderId="6" xfId="0" applyFont="1" applyBorder="1">
      <alignment vertical="center"/>
    </xf>
    <xf numFmtId="0" fontId="51" fillId="0" borderId="0" xfId="0" applyFont="1">
      <alignment vertical="center"/>
    </xf>
    <xf numFmtId="0" fontId="54" fillId="0" borderId="11" xfId="0" applyFont="1" applyBorder="1">
      <alignment vertical="center"/>
    </xf>
    <xf numFmtId="0" fontId="51" fillId="0" borderId="0" xfId="0" applyFont="1" applyAlignment="1">
      <alignment horizontal="left" vertical="center"/>
    </xf>
    <xf numFmtId="0" fontId="27" fillId="0" borderId="11" xfId="0" applyFont="1" applyBorder="1">
      <alignment vertical="center"/>
    </xf>
    <xf numFmtId="0" fontId="73" fillId="0" borderId="3" xfId="0" applyFont="1" applyBorder="1" applyAlignment="1">
      <alignment horizontal="center" vertical="center"/>
    </xf>
    <xf numFmtId="0" fontId="52" fillId="0" borderId="0" xfId="0" applyFont="1">
      <alignment vertical="center"/>
    </xf>
    <xf numFmtId="0" fontId="73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5" fillId="0" borderId="0" xfId="0" applyFont="1">
      <alignment vertical="center"/>
    </xf>
    <xf numFmtId="0" fontId="74" fillId="0" borderId="0" xfId="0" applyFont="1">
      <alignment vertical="center"/>
    </xf>
    <xf numFmtId="0" fontId="0" fillId="0" borderId="10" xfId="0" applyBorder="1">
      <alignment vertical="center"/>
    </xf>
    <xf numFmtId="0" fontId="1" fillId="0" borderId="0" xfId="0" applyFo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" fillId="0" borderId="10" xfId="0" applyFont="1" applyBorder="1">
      <alignment vertical="center"/>
    </xf>
    <xf numFmtId="0" fontId="30" fillId="0" borderId="0" xfId="0" applyFont="1" applyAlignment="1">
      <alignment horizontal="center" vertical="center" wrapText="1"/>
    </xf>
    <xf numFmtId="0" fontId="7" fillId="13" borderId="0" xfId="0" applyFont="1" applyFill="1" applyAlignment="1">
      <alignment horizontal="left" vertical="center"/>
    </xf>
    <xf numFmtId="0" fontId="77" fillId="0" borderId="0" xfId="0" applyFont="1" applyAlignment="1">
      <alignment horizontal="center"/>
    </xf>
    <xf numFmtId="0" fontId="77" fillId="10" borderId="0" xfId="0" applyFont="1" applyFill="1" applyAlignment="1">
      <alignment horizontal="center" vertical="center"/>
    </xf>
    <xf numFmtId="0" fontId="76" fillId="14" borderId="0" xfId="0" applyFont="1" applyFill="1" applyAlignment="1">
      <alignment horizontal="left" vertical="center"/>
    </xf>
    <xf numFmtId="0" fontId="7" fillId="13" borderId="0" xfId="0" applyFont="1" applyFill="1" applyAlignment="1">
      <alignment horizontal="center" vertical="center"/>
    </xf>
    <xf numFmtId="0" fontId="77" fillId="14" borderId="0" xfId="0" applyFont="1" applyFill="1" applyAlignment="1">
      <alignment horizontal="right" vertical="center"/>
    </xf>
    <xf numFmtId="0" fontId="76" fillId="14" borderId="0" xfId="0" applyFont="1" applyFill="1" applyAlignment="1">
      <alignment horizontal="center" vertical="center"/>
    </xf>
    <xf numFmtId="0" fontId="76" fillId="1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6" fillId="10" borderId="0" xfId="0" applyFont="1" applyFill="1" applyAlignment="1">
      <alignment horizontal="center" vertical="center"/>
    </xf>
    <xf numFmtId="0" fontId="7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76" fillId="14" borderId="0" xfId="0" applyFont="1" applyFill="1" applyAlignment="1" applyProtection="1">
      <alignment horizontal="left" vertical="center"/>
      <protection locked="0"/>
    </xf>
    <xf numFmtId="0" fontId="27" fillId="15" borderId="0" xfId="3" applyFont="1" applyFill="1"/>
    <xf numFmtId="0" fontId="66" fillId="15" borderId="0" xfId="3" applyFont="1" applyFill="1" applyAlignment="1">
      <alignment horizontal="left"/>
    </xf>
    <xf numFmtId="0" fontId="66" fillId="15" borderId="0" xfId="3" applyFont="1" applyFill="1"/>
    <xf numFmtId="0" fontId="66" fillId="15" borderId="0" xfId="3" applyFont="1" applyFill="1" applyAlignment="1">
      <alignment horizontal="right"/>
    </xf>
    <xf numFmtId="0" fontId="30" fillId="16" borderId="1" xfId="3" applyFont="1" applyFill="1" applyBorder="1"/>
    <xf numFmtId="0" fontId="30" fillId="16" borderId="12" xfId="3" applyFont="1" applyFill="1" applyBorder="1" applyAlignment="1">
      <alignment horizontal="right"/>
    </xf>
    <xf numFmtId="0" fontId="27" fillId="16" borderId="1" xfId="3" applyFont="1" applyFill="1" applyBorder="1"/>
    <xf numFmtId="0" fontId="30" fillId="16" borderId="12" xfId="3" applyFont="1" applyFill="1" applyBorder="1"/>
    <xf numFmtId="0" fontId="27" fillId="17" borderId="0" xfId="3" applyFont="1" applyFill="1"/>
    <xf numFmtId="0" fontId="45" fillId="17" borderId="0" xfId="3" applyFont="1" applyFill="1"/>
    <xf numFmtId="0" fontId="46" fillId="17" borderId="0" xfId="3" applyFont="1" applyFill="1"/>
    <xf numFmtId="0" fontId="56" fillId="17" borderId="0" xfId="3" applyFont="1" applyFill="1" applyAlignment="1">
      <alignment horizontal="right"/>
    </xf>
    <xf numFmtId="0" fontId="0" fillId="0" borderId="15" xfId="0" applyBorder="1">
      <alignment vertical="center"/>
    </xf>
    <xf numFmtId="0" fontId="76" fillId="10" borderId="0" xfId="0" applyFont="1" applyFill="1" applyAlignment="1" applyProtection="1">
      <alignment horizontal="left" vertical="center"/>
      <protection locked="0"/>
    </xf>
    <xf numFmtId="0" fontId="7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vertical="center" wrapText="1"/>
    </xf>
    <xf numFmtId="0" fontId="81" fillId="0" borderId="0" xfId="0" applyFont="1">
      <alignment vertical="center"/>
    </xf>
    <xf numFmtId="0" fontId="62" fillId="0" borderId="0" xfId="0" applyFont="1" applyAlignment="1">
      <alignment vertical="center" wrapText="1"/>
    </xf>
    <xf numFmtId="0" fontId="62" fillId="0" borderId="0" xfId="0" applyFont="1">
      <alignment vertical="center"/>
    </xf>
    <xf numFmtId="0" fontId="51" fillId="0" borderId="6" xfId="0" applyFont="1" applyBorder="1">
      <alignment vertical="center"/>
    </xf>
    <xf numFmtId="0" fontId="67" fillId="0" borderId="6" xfId="0" applyFont="1" applyBorder="1">
      <alignment vertical="center"/>
    </xf>
    <xf numFmtId="0" fontId="67" fillId="0" borderId="0" xfId="0" applyFont="1">
      <alignment vertical="center"/>
    </xf>
    <xf numFmtId="0" fontId="67" fillId="0" borderId="11" xfId="0" applyFont="1" applyBorder="1">
      <alignment vertical="center"/>
    </xf>
    <xf numFmtId="0" fontId="84" fillId="11" borderId="0" xfId="3" applyFont="1" applyFill="1" applyAlignment="1">
      <alignment horizontal="right"/>
    </xf>
    <xf numFmtId="0" fontId="84" fillId="11" borderId="0" xfId="3" applyFont="1" applyFill="1"/>
    <xf numFmtId="0" fontId="74" fillId="0" borderId="8" xfId="0" applyFont="1" applyBorder="1" applyAlignment="1">
      <alignment horizontal="center" vertical="center"/>
    </xf>
    <xf numFmtId="0" fontId="74" fillId="0" borderId="9" xfId="0" applyFont="1" applyBorder="1" applyAlignment="1">
      <alignment horizontal="center" vertical="center"/>
    </xf>
    <xf numFmtId="0" fontId="75" fillId="0" borderId="9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27" fillId="0" borderId="1" xfId="0" applyFont="1" applyBorder="1">
      <alignment vertical="center"/>
    </xf>
    <xf numFmtId="0" fontId="27" fillId="0" borderId="2" xfId="0" applyFont="1" applyBorder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86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6" fillId="3" borderId="8" xfId="0" applyFont="1" applyFill="1" applyBorder="1">
      <alignment vertical="center"/>
    </xf>
    <xf numFmtId="0" fontId="36" fillId="3" borderId="6" xfId="0" applyFont="1" applyFill="1" applyBorder="1">
      <alignment vertical="center"/>
    </xf>
    <xf numFmtId="0" fontId="66" fillId="0" borderId="9" xfId="0" applyFont="1" applyBorder="1" applyAlignment="1">
      <alignment vertical="center" textRotation="255"/>
    </xf>
    <xf numFmtId="0" fontId="66" fillId="0" borderId="0" xfId="0" applyFont="1" applyAlignment="1">
      <alignment vertical="center" textRotation="255"/>
    </xf>
    <xf numFmtId="0" fontId="40" fillId="3" borderId="7" xfId="0" applyFont="1" applyFill="1" applyBorder="1">
      <alignment vertical="center"/>
    </xf>
    <xf numFmtId="0" fontId="80" fillId="0" borderId="6" xfId="0" applyFont="1" applyBorder="1">
      <alignment vertical="center"/>
    </xf>
    <xf numFmtId="0" fontId="80" fillId="0" borderId="6" xfId="0" applyFont="1" applyBorder="1" applyAlignment="1">
      <alignment horizontal="center" vertical="center"/>
    </xf>
    <xf numFmtId="0" fontId="87" fillId="0" borderId="6" xfId="0" applyFont="1" applyBorder="1">
      <alignment vertical="center"/>
    </xf>
    <xf numFmtId="0" fontId="80" fillId="0" borderId="7" xfId="0" applyFont="1" applyBorder="1" applyAlignment="1">
      <alignment horizontal="center" vertical="center"/>
    </xf>
    <xf numFmtId="0" fontId="80" fillId="0" borderId="0" xfId="0" applyFont="1">
      <alignment vertical="center"/>
    </xf>
    <xf numFmtId="0" fontId="80" fillId="0" borderId="0" xfId="0" applyFont="1" applyAlignment="1">
      <alignment horizontal="center" vertical="center"/>
    </xf>
    <xf numFmtId="0" fontId="87" fillId="0" borderId="0" xfId="0" applyFont="1">
      <alignment vertical="center"/>
    </xf>
    <xf numFmtId="0" fontId="80" fillId="0" borderId="10" xfId="0" applyFont="1" applyBorder="1" applyAlignment="1">
      <alignment horizontal="center" vertical="center"/>
    </xf>
    <xf numFmtId="0" fontId="88" fillId="0" borderId="10" xfId="0" applyFont="1" applyBorder="1">
      <alignment vertical="center"/>
    </xf>
    <xf numFmtId="0" fontId="80" fillId="0" borderId="11" xfId="0" applyFont="1" applyBorder="1">
      <alignment vertical="center"/>
    </xf>
    <xf numFmtId="0" fontId="80" fillId="0" borderId="11" xfId="0" applyFont="1" applyBorder="1" applyAlignment="1">
      <alignment horizontal="center" vertical="center"/>
    </xf>
    <xf numFmtId="0" fontId="87" fillId="0" borderId="11" xfId="0" applyFont="1" applyBorder="1">
      <alignment vertical="center"/>
    </xf>
    <xf numFmtId="0" fontId="80" fillId="0" borderId="5" xfId="0" applyFont="1" applyBorder="1" applyAlignment="1">
      <alignment horizontal="center" vertical="center"/>
    </xf>
    <xf numFmtId="0" fontId="36" fillId="18" borderId="6" xfId="0" applyFont="1" applyFill="1" applyBorder="1">
      <alignment vertical="center"/>
    </xf>
    <xf numFmtId="0" fontId="36" fillId="18" borderId="6" xfId="0" applyFont="1" applyFill="1" applyBorder="1" applyAlignment="1">
      <alignment horizontal="right" vertical="center"/>
    </xf>
    <xf numFmtId="0" fontId="27" fillId="18" borderId="7" xfId="0" applyFont="1" applyFill="1" applyBorder="1">
      <alignment vertical="center"/>
    </xf>
    <xf numFmtId="0" fontId="89" fillId="0" borderId="6" xfId="0" applyFont="1" applyBorder="1">
      <alignment vertical="center"/>
    </xf>
    <xf numFmtId="0" fontId="89" fillId="0" borderId="6" xfId="0" applyFont="1" applyBorder="1" applyAlignment="1">
      <alignment horizontal="center" vertical="center"/>
    </xf>
    <xf numFmtId="0" fontId="90" fillId="0" borderId="6" xfId="0" applyFont="1" applyBorder="1">
      <alignment vertical="center"/>
    </xf>
    <xf numFmtId="0" fontId="89" fillId="0" borderId="0" xfId="0" applyFont="1">
      <alignment vertical="center"/>
    </xf>
    <xf numFmtId="0" fontId="89" fillId="0" borderId="0" xfId="0" applyFont="1" applyAlignment="1">
      <alignment horizontal="center" vertical="center"/>
    </xf>
    <xf numFmtId="0" fontId="91" fillId="0" borderId="0" xfId="0" applyFont="1">
      <alignment vertical="center"/>
    </xf>
    <xf numFmtId="0" fontId="90" fillId="0" borderId="0" xfId="0" applyFont="1">
      <alignment vertical="center"/>
    </xf>
    <xf numFmtId="0" fontId="89" fillId="0" borderId="11" xfId="0" applyFont="1" applyBorder="1">
      <alignment vertical="center"/>
    </xf>
    <xf numFmtId="0" fontId="89" fillId="0" borderId="11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0" fillId="0" borderId="9" xfId="0" applyFont="1" applyBorder="1" applyAlignment="1">
      <alignment horizontal="center" vertical="center"/>
    </xf>
    <xf numFmtId="0" fontId="67" fillId="0" borderId="3" xfId="0" applyFont="1" applyBorder="1">
      <alignment vertical="center"/>
    </xf>
    <xf numFmtId="0" fontId="27" fillId="0" borderId="7" xfId="0" applyFont="1" applyBorder="1" applyAlignment="1">
      <alignment horizontal="center" vertical="center"/>
    </xf>
    <xf numFmtId="0" fontId="82" fillId="0" borderId="0" xfId="0" applyFont="1">
      <alignment vertical="center"/>
    </xf>
    <xf numFmtId="0" fontId="0" fillId="19" borderId="0" xfId="0" applyFill="1">
      <alignment vertical="center"/>
    </xf>
    <xf numFmtId="0" fontId="1" fillId="19" borderId="0" xfId="0" applyFont="1" applyFill="1">
      <alignment vertical="center"/>
    </xf>
    <xf numFmtId="0" fontId="36" fillId="3" borderId="5" xfId="0" applyFont="1" applyFill="1" applyBorder="1">
      <alignment vertical="center"/>
    </xf>
    <xf numFmtId="0" fontId="27" fillId="0" borderId="9" xfId="0" applyFont="1" applyBorder="1" applyAlignment="1">
      <alignment horizontal="center" vertical="center"/>
    </xf>
    <xf numFmtId="0" fontId="36" fillId="3" borderId="7" xfId="0" applyFont="1" applyFill="1" applyBorder="1">
      <alignment vertical="center"/>
    </xf>
    <xf numFmtId="0" fontId="36" fillId="18" borderId="8" xfId="0" applyFont="1" applyFill="1" applyBorder="1">
      <alignment vertical="center"/>
    </xf>
    <xf numFmtId="0" fontId="7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3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74" fillId="0" borderId="1" xfId="0" applyFont="1" applyBorder="1" applyAlignment="1">
      <alignment horizontal="center" vertical="center"/>
    </xf>
    <xf numFmtId="0" fontId="61" fillId="3" borderId="6" xfId="0" applyFont="1" applyFill="1" applyBorder="1" applyAlignment="1">
      <alignment horizontal="right" vertical="center"/>
    </xf>
    <xf numFmtId="0" fontId="62" fillId="3" borderId="7" xfId="0" applyFont="1" applyFill="1" applyBorder="1">
      <alignment vertical="center"/>
    </xf>
    <xf numFmtId="0" fontId="30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27" fillId="0" borderId="0" xfId="3" applyFont="1" applyAlignment="1">
      <alignment horizontal="left" vertical="center"/>
    </xf>
    <xf numFmtId="0" fontId="32" fillId="0" borderId="0" xfId="3" applyFont="1" applyAlignment="1">
      <alignment horizontal="left" vertical="center"/>
    </xf>
    <xf numFmtId="0" fontId="27" fillId="0" borderId="0" xfId="3" applyFont="1" applyAlignment="1">
      <alignment vertical="center"/>
    </xf>
    <xf numFmtId="0" fontId="32" fillId="0" borderId="0" xfId="3" applyFont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2" fontId="27" fillId="0" borderId="0" xfId="2" applyNumberFormat="1" applyFont="1" applyAlignment="1">
      <alignment horizontal="center" vertical="center"/>
    </xf>
    <xf numFmtId="0" fontId="62" fillId="6" borderId="0" xfId="2" applyFont="1" applyFill="1" applyAlignment="1">
      <alignment horizontal="center" vertical="center"/>
    </xf>
    <xf numFmtId="2" fontId="62" fillId="6" borderId="0" xfId="2" applyNumberFormat="1" applyFont="1" applyFill="1" applyAlignment="1">
      <alignment horizontal="center" vertical="center"/>
    </xf>
    <xf numFmtId="0" fontId="61" fillId="6" borderId="0" xfId="2" applyFont="1" applyFill="1" applyAlignment="1">
      <alignment horizontal="center" vertical="center"/>
    </xf>
    <xf numFmtId="2" fontId="61" fillId="6" borderId="0" xfId="2" applyNumberFormat="1" applyFont="1" applyFill="1" applyAlignment="1">
      <alignment horizontal="center" vertical="center"/>
    </xf>
    <xf numFmtId="0" fontId="27" fillId="4" borderId="0" xfId="2" applyFont="1" applyFill="1" applyAlignment="1">
      <alignment horizontal="center" vertical="center"/>
    </xf>
    <xf numFmtId="2" fontId="27" fillId="4" borderId="0" xfId="2" applyNumberFormat="1" applyFont="1" applyFill="1" applyAlignment="1">
      <alignment horizontal="center" vertical="center"/>
    </xf>
    <xf numFmtId="0" fontId="38" fillId="4" borderId="0" xfId="2" applyFont="1" applyFill="1" applyAlignment="1">
      <alignment horizontal="center" vertical="center"/>
    </xf>
    <xf numFmtId="2" fontId="38" fillId="4" borderId="0" xfId="2" applyNumberFormat="1" applyFont="1" applyFill="1" applyAlignment="1">
      <alignment horizontal="center" vertical="center"/>
    </xf>
    <xf numFmtId="0" fontId="43" fillId="7" borderId="0" xfId="2" applyFont="1" applyFill="1" applyAlignment="1">
      <alignment horizontal="center" vertical="center"/>
    </xf>
    <xf numFmtId="2" fontId="43" fillId="7" borderId="0" xfId="2" applyNumberFormat="1" applyFont="1" applyFill="1" applyAlignment="1">
      <alignment horizontal="center" vertical="center"/>
    </xf>
    <xf numFmtId="0" fontId="44" fillId="7" borderId="0" xfId="2" applyFont="1" applyFill="1" applyAlignment="1">
      <alignment horizontal="center" vertical="center"/>
    </xf>
    <xf numFmtId="2" fontId="44" fillId="7" borderId="0" xfId="2" applyNumberFormat="1" applyFont="1" applyFill="1" applyAlignment="1">
      <alignment horizontal="center" vertical="center"/>
    </xf>
    <xf numFmtId="0" fontId="27" fillId="17" borderId="0" xfId="2" applyFont="1" applyFill="1" applyAlignment="1">
      <alignment horizontal="center" vertical="center"/>
    </xf>
    <xf numFmtId="2" fontId="27" fillId="17" borderId="0" xfId="2" applyNumberFormat="1" applyFont="1" applyFill="1" applyAlignment="1">
      <alignment horizontal="center" vertical="center"/>
    </xf>
    <xf numFmtId="0" fontId="45" fillId="17" borderId="0" xfId="2" applyFont="1" applyFill="1" applyAlignment="1">
      <alignment horizontal="center" vertical="center"/>
    </xf>
    <xf numFmtId="2" fontId="45" fillId="17" borderId="0" xfId="2" applyNumberFormat="1" applyFont="1" applyFill="1" applyAlignment="1">
      <alignment horizontal="center" vertical="center"/>
    </xf>
    <xf numFmtId="0" fontId="32" fillId="5" borderId="0" xfId="2" applyFont="1" applyFill="1" applyAlignment="1">
      <alignment horizontal="center" vertical="center"/>
    </xf>
    <xf numFmtId="2" fontId="32" fillId="5" borderId="0" xfId="2" applyNumberFormat="1" applyFont="1" applyFill="1" applyAlignment="1">
      <alignment horizontal="center" vertical="center"/>
    </xf>
    <xf numFmtId="0" fontId="36" fillId="5" borderId="0" xfId="2" applyFont="1" applyFill="1" applyAlignment="1">
      <alignment horizontal="center" vertical="center"/>
    </xf>
    <xf numFmtId="2" fontId="36" fillId="5" borderId="0" xfId="2" applyNumberFormat="1" applyFont="1" applyFill="1" applyAlignment="1">
      <alignment horizontal="center" vertical="center"/>
    </xf>
    <xf numFmtId="0" fontId="40" fillId="8" borderId="0" xfId="2" applyFont="1" applyFill="1" applyAlignment="1">
      <alignment horizontal="center" vertical="center"/>
    </xf>
    <xf numFmtId="2" fontId="40" fillId="8" borderId="0" xfId="2" applyNumberFormat="1" applyFont="1" applyFill="1" applyAlignment="1">
      <alignment horizontal="center" vertical="center"/>
    </xf>
    <xf numFmtId="0" fontId="36" fillId="8" borderId="0" xfId="2" applyFont="1" applyFill="1" applyAlignment="1">
      <alignment horizontal="center" vertical="center"/>
    </xf>
    <xf numFmtId="2" fontId="36" fillId="8" borderId="0" xfId="2" applyNumberFormat="1" applyFont="1" applyFill="1" applyAlignment="1">
      <alignment horizontal="center" vertical="center"/>
    </xf>
    <xf numFmtId="0" fontId="64" fillId="9" borderId="0" xfId="2" applyFont="1" applyFill="1" applyAlignment="1">
      <alignment horizontal="center" vertical="center"/>
    </xf>
    <xf numFmtId="2" fontId="64" fillId="9" borderId="0" xfId="2" applyNumberFormat="1" applyFont="1" applyFill="1" applyAlignment="1">
      <alignment horizontal="center" vertical="center"/>
    </xf>
    <xf numFmtId="0" fontId="67" fillId="10" borderId="0" xfId="2" applyFont="1" applyFill="1" applyAlignment="1">
      <alignment horizontal="center" vertical="center"/>
    </xf>
    <xf numFmtId="2" fontId="67" fillId="10" borderId="0" xfId="2" applyNumberFormat="1" applyFont="1" applyFill="1" applyAlignment="1">
      <alignment horizontal="center" vertical="center"/>
    </xf>
    <xf numFmtId="0" fontId="66" fillId="10" borderId="0" xfId="2" applyFont="1" applyFill="1" applyAlignment="1">
      <alignment horizontal="center" vertical="center"/>
    </xf>
    <xf numFmtId="2" fontId="66" fillId="10" borderId="0" xfId="2" applyNumberFormat="1" applyFont="1" applyFill="1" applyAlignment="1">
      <alignment horizontal="center" vertical="center"/>
    </xf>
    <xf numFmtId="0" fontId="66" fillId="15" borderId="0" xfId="2" applyFont="1" applyFill="1" applyAlignment="1">
      <alignment horizontal="center" vertical="center"/>
    </xf>
    <xf numFmtId="2" fontId="66" fillId="15" borderId="0" xfId="2" applyNumberFormat="1" applyFont="1" applyFill="1" applyAlignment="1">
      <alignment horizontal="center" vertical="center"/>
    </xf>
    <xf numFmtId="0" fontId="62" fillId="11" borderId="0" xfId="2" applyFont="1" applyFill="1" applyAlignment="1">
      <alignment horizontal="center" vertical="center"/>
    </xf>
    <xf numFmtId="2" fontId="62" fillId="11" borderId="0" xfId="2" applyNumberFormat="1" applyFont="1" applyFill="1" applyAlignment="1">
      <alignment horizontal="center" vertical="center"/>
    </xf>
    <xf numFmtId="0" fontId="84" fillId="11" borderId="0" xfId="2" applyFont="1" applyFill="1" applyAlignment="1">
      <alignment horizontal="center" vertical="center"/>
    </xf>
    <xf numFmtId="2" fontId="84" fillId="11" borderId="0" xfId="2" applyNumberFormat="1" applyFont="1" applyFill="1" applyAlignment="1">
      <alignment horizontal="center" vertical="center"/>
    </xf>
    <xf numFmtId="0" fontId="48" fillId="16" borderId="12" xfId="2" applyFont="1" applyFill="1" applyBorder="1" applyAlignment="1">
      <alignment horizontal="center" vertical="center"/>
    </xf>
    <xf numFmtId="2" fontId="48" fillId="16" borderId="2" xfId="2" applyNumberFormat="1" applyFont="1" applyFill="1" applyBorder="1" applyAlignment="1">
      <alignment horizontal="center" vertical="center"/>
    </xf>
    <xf numFmtId="0" fontId="30" fillId="16" borderId="12" xfId="2" applyFont="1" applyFill="1" applyBorder="1" applyAlignment="1">
      <alignment horizontal="center" vertical="center"/>
    </xf>
    <xf numFmtId="2" fontId="30" fillId="16" borderId="2" xfId="2" applyNumberFormat="1" applyFont="1" applyFill="1" applyBorder="1" applyAlignment="1">
      <alignment horizontal="center" vertical="center"/>
    </xf>
    <xf numFmtId="0" fontId="32" fillId="12" borderId="0" xfId="2" applyFont="1" applyFill="1" applyAlignment="1">
      <alignment horizontal="center" vertical="center"/>
    </xf>
    <xf numFmtId="2" fontId="32" fillId="12" borderId="0" xfId="2" applyNumberFormat="1" applyFont="1" applyFill="1" applyAlignment="1">
      <alignment horizontal="center" vertical="center"/>
    </xf>
    <xf numFmtId="0" fontId="71" fillId="12" borderId="0" xfId="2" applyFont="1" applyFill="1" applyAlignment="1">
      <alignment horizontal="center" vertical="center"/>
    </xf>
    <xf numFmtId="2" fontId="71" fillId="12" borderId="0" xfId="2" applyNumberFormat="1" applyFont="1" applyFill="1" applyAlignment="1">
      <alignment horizontal="center" vertical="center"/>
    </xf>
    <xf numFmtId="0" fontId="35" fillId="5" borderId="0" xfId="2" applyFont="1" applyFill="1" applyAlignment="1">
      <alignment horizontal="center" vertical="center"/>
    </xf>
    <xf numFmtId="0" fontId="47" fillId="15" borderId="0" xfId="2" applyFont="1" applyFill="1" applyAlignment="1">
      <alignment horizontal="center" vertical="center"/>
    </xf>
    <xf numFmtId="0" fontId="27" fillId="15" borderId="0" xfId="2" applyFont="1" applyFill="1" applyAlignment="1">
      <alignment horizontal="center" vertical="center"/>
    </xf>
    <xf numFmtId="2" fontId="27" fillId="15" borderId="0" xfId="2" applyNumberFormat="1" applyFont="1" applyFill="1" applyAlignment="1">
      <alignment horizontal="center" vertical="center"/>
    </xf>
    <xf numFmtId="0" fontId="61" fillId="11" borderId="0" xfId="2" applyFont="1" applyFill="1" applyAlignment="1">
      <alignment horizontal="center" vertical="center"/>
    </xf>
    <xf numFmtId="17" fontId="0" fillId="0" borderId="0" xfId="0" applyNumberFormat="1">
      <alignment vertical="center"/>
    </xf>
    <xf numFmtId="16" fontId="0" fillId="0" borderId="0" xfId="0" applyNumberFormat="1">
      <alignment vertical="center"/>
    </xf>
    <xf numFmtId="0" fontId="73" fillId="0" borderId="11" xfId="0" applyFont="1" applyBorder="1" applyAlignment="1">
      <alignment horizontal="center" vertical="center"/>
    </xf>
    <xf numFmtId="0" fontId="73" fillId="0" borderId="6" xfId="0" applyFont="1" applyBorder="1">
      <alignment vertical="center"/>
    </xf>
    <xf numFmtId="0" fontId="73" fillId="0" borderId="9" xfId="0" applyFont="1" applyBorder="1" applyAlignment="1">
      <alignment horizontal="center" vertical="center"/>
    </xf>
    <xf numFmtId="0" fontId="92" fillId="0" borderId="9" xfId="0" applyFont="1" applyBorder="1" applyAlignment="1">
      <alignment horizontal="center" vertical="center"/>
    </xf>
    <xf numFmtId="0" fontId="73" fillId="0" borderId="13" xfId="0" applyFont="1" applyBorder="1" applyAlignment="1">
      <alignment horizontal="center" vertical="center"/>
    </xf>
    <xf numFmtId="0" fontId="93" fillId="0" borderId="3" xfId="0" applyFont="1" applyBorder="1" applyAlignment="1">
      <alignment horizontal="center" vertical="top"/>
    </xf>
    <xf numFmtId="0" fontId="60" fillId="0" borderId="0" xfId="0" applyFont="1">
      <alignment vertical="center"/>
    </xf>
    <xf numFmtId="0" fontId="27" fillId="0" borderId="0" xfId="3" applyFont="1" applyAlignment="1">
      <alignment horizontal="left"/>
    </xf>
    <xf numFmtId="0" fontId="32" fillId="0" borderId="0" xfId="3" applyFont="1"/>
    <xf numFmtId="0" fontId="7" fillId="20" borderId="0" xfId="0" applyFont="1" applyFill="1" applyAlignment="1">
      <alignment horizontal="center" vertical="center"/>
    </xf>
    <xf numFmtId="0" fontId="27" fillId="0" borderId="12" xfId="0" applyFont="1" applyBorder="1">
      <alignment vertical="center"/>
    </xf>
    <xf numFmtId="0" fontId="27" fillId="0" borderId="5" xfId="0" applyFont="1" applyBorder="1" applyAlignment="1">
      <alignment horizontal="center" vertical="center"/>
    </xf>
    <xf numFmtId="0" fontId="27" fillId="0" borderId="13" xfId="0" applyFont="1" applyBorder="1">
      <alignment vertical="center"/>
    </xf>
    <xf numFmtId="0" fontId="30" fillId="0" borderId="8" xfId="0" applyFont="1" applyBorder="1">
      <alignment vertical="center"/>
    </xf>
    <xf numFmtId="0" fontId="0" fillId="0" borderId="0" xfId="0" applyAlignment="1">
      <alignment horizontal="right" vertical="center"/>
    </xf>
    <xf numFmtId="0" fontId="76" fillId="0" borderId="0" xfId="0" applyFont="1" applyAlignment="1">
      <alignment horizontal="center" vertical="center"/>
    </xf>
    <xf numFmtId="0" fontId="76" fillId="0" borderId="17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82" fillId="0" borderId="0" xfId="0" applyFont="1" applyAlignment="1">
      <alignment horizontal="center" vertical="center"/>
    </xf>
    <xf numFmtId="3" fontId="82" fillId="0" borderId="0" xfId="0" applyNumberFormat="1" applyFont="1" applyAlignment="1">
      <alignment horizontal="center" vertical="top" wrapText="1"/>
    </xf>
    <xf numFmtId="0" fontId="82" fillId="0" borderId="0" xfId="0" applyFont="1" applyAlignment="1">
      <alignment horizontal="left" vertical="top" wrapText="1"/>
    </xf>
    <xf numFmtId="0" fontId="76" fillId="21" borderId="0" xfId="0" applyFont="1" applyFill="1" applyAlignment="1">
      <alignment horizontal="center" vertical="center"/>
    </xf>
    <xf numFmtId="0" fontId="36" fillId="3" borderId="1" xfId="0" applyFont="1" applyFill="1" applyBorder="1" applyAlignment="1">
      <alignment horizontal="left" vertical="center"/>
    </xf>
    <xf numFmtId="0" fontId="36" fillId="3" borderId="12" xfId="0" applyFont="1" applyFill="1" applyBorder="1" applyAlignment="1">
      <alignment horizontal="left" vertical="center"/>
    </xf>
    <xf numFmtId="0" fontId="36" fillId="3" borderId="2" xfId="0" applyFont="1" applyFill="1" applyBorder="1" applyAlignment="1">
      <alignment horizontal="left" vertical="center"/>
    </xf>
    <xf numFmtId="0" fontId="78" fillId="0" borderId="0" xfId="0" applyFont="1">
      <alignment vertical="center"/>
    </xf>
    <xf numFmtId="0" fontId="78" fillId="0" borderId="0" xfId="0" applyFont="1" applyAlignment="1">
      <alignment horizontal="right" vertical="center"/>
    </xf>
    <xf numFmtId="0" fontId="27" fillId="0" borderId="18" xfId="0" applyFont="1" applyBorder="1" applyAlignment="1">
      <alignment horizontal="left" vertical="top" wrapText="1"/>
    </xf>
    <xf numFmtId="0" fontId="27" fillId="0" borderId="18" xfId="0" applyFont="1" applyBorder="1" applyAlignment="1">
      <alignment vertical="top" wrapText="1"/>
    </xf>
    <xf numFmtId="0" fontId="27" fillId="0" borderId="0" xfId="0" applyFont="1" applyAlignment="1">
      <alignment horizontal="left" vertical="top" wrapText="1"/>
    </xf>
    <xf numFmtId="0" fontId="30" fillId="0" borderId="0" xfId="0" applyFont="1" applyAlignment="1">
      <alignment vertical="center" wrapText="1"/>
    </xf>
    <xf numFmtId="0" fontId="27" fillId="0" borderId="0" xfId="0" applyFont="1" applyAlignment="1">
      <alignment vertical="top" wrapText="1"/>
    </xf>
    <xf numFmtId="0" fontId="27" fillId="0" borderId="19" xfId="0" applyFont="1" applyBorder="1" applyAlignment="1">
      <alignment horizontal="left" vertical="top" wrapText="1"/>
    </xf>
    <xf numFmtId="0" fontId="27" fillId="0" borderId="19" xfId="0" applyFont="1" applyBorder="1" applyAlignment="1">
      <alignment vertical="top" wrapText="1"/>
    </xf>
    <xf numFmtId="0" fontId="76" fillId="22" borderId="0" xfId="0" applyFont="1" applyFill="1" applyAlignment="1" applyProtection="1">
      <alignment horizontal="left" vertical="center"/>
      <protection locked="0"/>
    </xf>
    <xf numFmtId="0" fontId="76" fillId="21" borderId="0" xfId="0" applyFont="1" applyFill="1" applyAlignment="1" applyProtection="1">
      <alignment horizontal="left" vertical="center"/>
      <protection locked="0"/>
    </xf>
    <xf numFmtId="0" fontId="76" fillId="21" borderId="0" xfId="0" applyFont="1" applyFill="1" applyAlignment="1">
      <alignment horizontal="left" vertical="center"/>
    </xf>
    <xf numFmtId="0" fontId="77" fillId="21" borderId="0" xfId="0" applyFont="1" applyFill="1" applyAlignment="1">
      <alignment horizontal="center" vertical="center"/>
    </xf>
    <xf numFmtId="0" fontId="76" fillId="22" borderId="0" xfId="0" applyFont="1" applyFill="1" applyAlignment="1">
      <alignment horizontal="left" vertical="center"/>
    </xf>
    <xf numFmtId="0" fontId="76" fillId="22" borderId="0" xfId="0" applyFont="1" applyFill="1" applyAlignment="1">
      <alignment horizontal="center" vertical="center"/>
    </xf>
    <xf numFmtId="0" fontId="77" fillId="22" borderId="0" xfId="0" applyFont="1" applyFill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top"/>
    </xf>
    <xf numFmtId="0" fontId="30" fillId="0" borderId="0" xfId="0" applyFont="1" applyAlignment="1">
      <alignment horizontal="right" vertical="center"/>
    </xf>
    <xf numFmtId="0" fontId="41" fillId="0" borderId="0" xfId="0" applyFont="1">
      <alignment vertical="center"/>
    </xf>
    <xf numFmtId="0" fontId="66" fillId="0" borderId="0" xfId="0" applyFont="1">
      <alignment vertical="center"/>
    </xf>
    <xf numFmtId="0" fontId="73" fillId="0" borderId="0" xfId="0" applyFont="1">
      <alignment vertical="center"/>
    </xf>
    <xf numFmtId="0" fontId="79" fillId="0" borderId="0" xfId="0" applyFont="1">
      <alignment vertical="center"/>
    </xf>
    <xf numFmtId="0" fontId="54" fillId="0" borderId="0" xfId="0" applyFont="1" applyAlignment="1">
      <alignment horizontal="left" vertical="center"/>
    </xf>
    <xf numFmtId="0" fontId="38" fillId="0" borderId="1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2" fillId="0" borderId="0" xfId="0" applyFont="1">
      <alignment vertical="center"/>
    </xf>
    <xf numFmtId="0" fontId="27" fillId="0" borderId="0" xfId="0" applyFont="1" applyAlignment="1">
      <alignment horizontal="left" vertical="center" indent="1"/>
    </xf>
    <xf numFmtId="0" fontId="38" fillId="23" borderId="0" xfId="3" applyFont="1" applyFill="1"/>
    <xf numFmtId="0" fontId="61" fillId="23" borderId="0" xfId="3" applyFont="1" applyFill="1" applyAlignment="1">
      <alignment horizontal="right"/>
    </xf>
    <xf numFmtId="0" fontId="70" fillId="23" borderId="0" xfId="2" applyFont="1" applyFill="1" applyAlignment="1">
      <alignment horizontal="center" vertical="center"/>
    </xf>
    <xf numFmtId="2" fontId="70" fillId="23" borderId="0" xfId="2" applyNumberFormat="1" applyFont="1" applyFill="1" applyAlignment="1">
      <alignment horizontal="center" vertical="center"/>
    </xf>
    <xf numFmtId="0" fontId="34" fillId="23" borderId="0" xfId="3" applyFont="1" applyFill="1"/>
    <xf numFmtId="0" fontId="70" fillId="23" borderId="0" xfId="3" applyFont="1" applyFill="1"/>
    <xf numFmtId="0" fontId="34" fillId="23" borderId="0" xfId="2" applyFont="1" applyFill="1" applyAlignment="1">
      <alignment horizontal="center" vertical="center"/>
    </xf>
    <xf numFmtId="2" fontId="34" fillId="23" borderId="0" xfId="2" applyNumberFormat="1" applyFont="1" applyFill="1" applyAlignment="1">
      <alignment horizontal="center" vertical="center"/>
    </xf>
    <xf numFmtId="0" fontId="69" fillId="24" borderId="0" xfId="3" applyFont="1" applyFill="1"/>
    <xf numFmtId="0" fontId="84" fillId="24" borderId="0" xfId="3" applyFont="1" applyFill="1"/>
    <xf numFmtId="0" fontId="68" fillId="24" borderId="0" xfId="2" applyFont="1" applyFill="1" applyAlignment="1">
      <alignment horizontal="center" vertical="center"/>
    </xf>
    <xf numFmtId="0" fontId="69" fillId="24" borderId="0" xfId="2" applyFont="1" applyFill="1" applyAlignment="1">
      <alignment horizontal="center" vertical="center"/>
    </xf>
    <xf numFmtId="2" fontId="69" fillId="24" borderId="0" xfId="2" applyNumberFormat="1" applyFont="1" applyFill="1" applyAlignment="1">
      <alignment horizontal="center" vertical="center"/>
    </xf>
    <xf numFmtId="0" fontId="68" fillId="24" borderId="0" xfId="3" applyFont="1" applyFill="1"/>
    <xf numFmtId="0" fontId="84" fillId="24" borderId="0" xfId="3" applyFont="1" applyFill="1" applyAlignment="1">
      <alignment horizontal="right"/>
    </xf>
    <xf numFmtId="0" fontId="84" fillId="24" borderId="0" xfId="2" applyFont="1" applyFill="1" applyAlignment="1">
      <alignment horizontal="center" vertical="center"/>
    </xf>
    <xf numFmtId="2" fontId="84" fillId="24" borderId="0" xfId="2" applyNumberFormat="1" applyFont="1" applyFill="1" applyAlignment="1">
      <alignment horizontal="center" vertical="center"/>
    </xf>
    <xf numFmtId="0" fontId="44" fillId="25" borderId="0" xfId="3" applyFont="1" applyFill="1"/>
    <xf numFmtId="0" fontId="30" fillId="25" borderId="0" xfId="3" applyFont="1" applyFill="1" applyAlignment="1">
      <alignment horizontal="right"/>
    </xf>
    <xf numFmtId="0" fontId="44" fillId="25" borderId="0" xfId="2" applyFont="1" applyFill="1" applyAlignment="1">
      <alignment horizontal="center" vertical="center"/>
    </xf>
    <xf numFmtId="2" fontId="44" fillId="25" borderId="0" xfId="2" applyNumberFormat="1" applyFont="1" applyFill="1" applyAlignment="1">
      <alignment horizontal="center" vertical="center"/>
    </xf>
    <xf numFmtId="0" fontId="43" fillId="25" borderId="0" xfId="3" applyFont="1" applyFill="1"/>
    <xf numFmtId="0" fontId="63" fillId="25" borderId="0" xfId="3" applyFont="1" applyFill="1"/>
    <xf numFmtId="0" fontId="94" fillId="25" borderId="0" xfId="2" applyFont="1" applyFill="1" applyAlignment="1">
      <alignment horizontal="center" vertical="center"/>
    </xf>
    <xf numFmtId="0" fontId="95" fillId="25" borderId="0" xfId="2" applyFont="1" applyFill="1" applyAlignment="1">
      <alignment horizontal="center" vertical="center"/>
    </xf>
    <xf numFmtId="2" fontId="95" fillId="25" borderId="0" xfId="2" applyNumberFormat="1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83" fillId="26" borderId="0" xfId="3" applyFont="1" applyFill="1"/>
    <xf numFmtId="0" fontId="30" fillId="26" borderId="0" xfId="3" applyFont="1" applyFill="1" applyAlignment="1">
      <alignment horizontal="right"/>
    </xf>
    <xf numFmtId="0" fontId="83" fillId="26" borderId="0" xfId="2" applyFont="1" applyFill="1" applyAlignment="1">
      <alignment horizontal="center" vertical="center"/>
    </xf>
    <xf numFmtId="2" fontId="83" fillId="26" borderId="0" xfId="2" applyNumberFormat="1" applyFont="1" applyFill="1" applyAlignment="1">
      <alignment horizontal="center" vertical="center"/>
    </xf>
    <xf numFmtId="0" fontId="69" fillId="26" borderId="0" xfId="3" applyFont="1" applyFill="1"/>
    <xf numFmtId="0" fontId="69" fillId="26" borderId="0" xfId="2" applyFont="1" applyFill="1" applyAlignment="1">
      <alignment horizontal="center" vertical="center"/>
    </xf>
    <xf numFmtId="2" fontId="69" fillId="26" borderId="0" xfId="2" applyNumberFormat="1" applyFont="1" applyFill="1" applyAlignment="1">
      <alignment horizontal="center" vertical="center"/>
    </xf>
    <xf numFmtId="0" fontId="73" fillId="0" borderId="8" xfId="0" applyFont="1" applyBorder="1" applyAlignment="1">
      <alignment horizontal="center" vertical="center"/>
    </xf>
    <xf numFmtId="0" fontId="73" fillId="0" borderId="9" xfId="0" applyFont="1" applyBorder="1">
      <alignment vertical="center"/>
    </xf>
    <xf numFmtId="0" fontId="73" fillId="0" borderId="13" xfId="0" applyFont="1" applyBorder="1">
      <alignment vertical="center"/>
    </xf>
    <xf numFmtId="0" fontId="0" fillId="0" borderId="3" xfId="0" applyBorder="1">
      <alignment vertical="center"/>
    </xf>
    <xf numFmtId="0" fontId="1" fillId="0" borderId="3" xfId="0" applyFont="1" applyBorder="1">
      <alignment vertical="center"/>
    </xf>
    <xf numFmtId="0" fontId="54" fillId="0" borderId="9" xfId="0" applyFont="1" applyBorder="1" applyAlignment="1">
      <alignment horizontal="center" vertical="center"/>
    </xf>
    <xf numFmtId="0" fontId="27" fillId="0" borderId="0" xfId="3" applyFont="1" applyAlignment="1">
      <alignment horizontal="left" wrapText="1"/>
    </xf>
    <xf numFmtId="0" fontId="27" fillId="0" borderId="18" xfId="0" applyFont="1" applyBorder="1" applyAlignment="1">
      <alignment horizontal="right" vertical="top" wrapText="1"/>
    </xf>
    <xf numFmtId="0" fontId="27" fillId="0" borderId="19" xfId="0" applyFont="1" applyBorder="1" applyAlignment="1">
      <alignment horizontal="right" vertical="top" wrapText="1"/>
    </xf>
    <xf numFmtId="0" fontId="1" fillId="0" borderId="0" xfId="0" applyFont="1" applyAlignment="1">
      <alignment horizontal="left" vertical="center"/>
    </xf>
    <xf numFmtId="0" fontId="96" fillId="0" borderId="0" xfId="0" applyFont="1" applyAlignment="1">
      <alignment horizontal="center" vertical="center"/>
    </xf>
    <xf numFmtId="0" fontId="96" fillId="0" borderId="0" xfId="0" applyFont="1">
      <alignment vertical="center"/>
    </xf>
    <xf numFmtId="0" fontId="27" fillId="0" borderId="0" xfId="0" applyFont="1" applyAlignment="1">
      <alignment horizontal="right" vertical="top" wrapText="1"/>
    </xf>
    <xf numFmtId="0" fontId="0" fillId="0" borderId="6" xfId="0" applyBorder="1">
      <alignment vertical="center"/>
    </xf>
    <xf numFmtId="0" fontId="30" fillId="0" borderId="6" xfId="0" applyFont="1" applyBorder="1" applyAlignment="1">
      <alignment horizontal="left" vertical="center"/>
    </xf>
    <xf numFmtId="0" fontId="67" fillId="0" borderId="0" xfId="2" applyFont="1"/>
    <xf numFmtId="0" fontId="67" fillId="0" borderId="0" xfId="3" applyFont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67" fillId="0" borderId="0" xfId="0" applyFont="1" applyAlignment="1">
      <alignment horizontal="left" vertical="center" wrapText="1"/>
    </xf>
    <xf numFmtId="0" fontId="82" fillId="0" borderId="0" xfId="2" applyFont="1"/>
    <xf numFmtId="0" fontId="98" fillId="0" borderId="0" xfId="0" applyFont="1" applyAlignment="1">
      <alignment horizontal="left" vertical="center"/>
    </xf>
    <xf numFmtId="0" fontId="99" fillId="0" borderId="0" xfId="0" applyFont="1" applyAlignment="1">
      <alignment horizontal="left" vertical="center"/>
    </xf>
    <xf numFmtId="0" fontId="97" fillId="0" borderId="0" xfId="4" applyFill="1" applyBorder="1" applyAlignment="1">
      <alignment horizontal="left" vertical="center"/>
    </xf>
    <xf numFmtId="0" fontId="99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0" fontId="102" fillId="0" borderId="0" xfId="0" applyFont="1">
      <alignment vertical="center"/>
    </xf>
    <xf numFmtId="0" fontId="103" fillId="0" borderId="0" xfId="0" applyFont="1">
      <alignment vertical="center"/>
    </xf>
    <xf numFmtId="0" fontId="106" fillId="0" borderId="3" xfId="0" applyFont="1" applyBorder="1" applyAlignment="1">
      <alignment horizontal="center" vertical="top"/>
    </xf>
    <xf numFmtId="0" fontId="102" fillId="0" borderId="1" xfId="0" applyFont="1" applyBorder="1">
      <alignment vertical="center"/>
    </xf>
    <xf numFmtId="0" fontId="102" fillId="0" borderId="2" xfId="0" applyFont="1" applyBorder="1">
      <alignment vertical="center"/>
    </xf>
    <xf numFmtId="0" fontId="103" fillId="0" borderId="4" xfId="0" applyFont="1" applyBorder="1">
      <alignment vertical="center"/>
    </xf>
    <xf numFmtId="0" fontId="103" fillId="0" borderId="3" xfId="0" applyFont="1" applyBorder="1">
      <alignment vertical="center"/>
    </xf>
    <xf numFmtId="0" fontId="103" fillId="0" borderId="3" xfId="0" applyFont="1" applyBorder="1" applyAlignment="1">
      <alignment horizontal="center" vertical="center"/>
    </xf>
    <xf numFmtId="0" fontId="103" fillId="0" borderId="0" xfId="3" applyFont="1" applyAlignment="1">
      <alignment horizontal="left" vertical="center"/>
    </xf>
    <xf numFmtId="0" fontId="103" fillId="0" borderId="3" xfId="3" applyFont="1" applyBorder="1" applyAlignment="1">
      <alignment horizontal="left" vertical="center"/>
    </xf>
    <xf numFmtId="0" fontId="102" fillId="0" borderId="5" xfId="0" applyFont="1" applyBorder="1" applyAlignment="1">
      <alignment horizontal="right" vertical="center"/>
    </xf>
    <xf numFmtId="0" fontId="103" fillId="27" borderId="5" xfId="0" applyFont="1" applyFill="1" applyBorder="1" applyAlignment="1">
      <alignment horizontal="center" vertical="center"/>
    </xf>
    <xf numFmtId="0" fontId="102" fillId="0" borderId="2" xfId="0" applyFont="1" applyBorder="1" applyAlignment="1">
      <alignment horizontal="right" vertical="center"/>
    </xf>
    <xf numFmtId="0" fontId="103" fillId="0" borderId="0" xfId="0" applyFont="1" applyAlignment="1">
      <alignment horizontal="center" vertical="center"/>
    </xf>
    <xf numFmtId="0" fontId="108" fillId="0" borderId="0" xfId="0" applyFont="1">
      <alignment vertical="center"/>
    </xf>
    <xf numFmtId="0" fontId="109" fillId="0" borderId="3" xfId="3" applyFont="1" applyBorder="1" applyAlignment="1">
      <alignment vertical="top"/>
    </xf>
    <xf numFmtId="0" fontId="110" fillId="0" borderId="0" xfId="0" applyFont="1" applyAlignment="1">
      <alignment horizontal="center" vertical="center"/>
    </xf>
    <xf numFmtId="0" fontId="112" fillId="28" borderId="6" xfId="0" applyFont="1" applyFill="1" applyBorder="1" applyAlignment="1">
      <alignment horizontal="right" vertical="center"/>
    </xf>
    <xf numFmtId="0" fontId="103" fillId="28" borderId="7" xfId="0" applyFont="1" applyFill="1" applyBorder="1">
      <alignment vertical="center"/>
    </xf>
    <xf numFmtId="0" fontId="113" fillId="0" borderId="8" xfId="0" applyFont="1" applyBorder="1" applyAlignment="1">
      <alignment horizontal="center" vertical="center"/>
    </xf>
    <xf numFmtId="0" fontId="102" fillId="0" borderId="6" xfId="0" applyFont="1" applyBorder="1">
      <alignment vertical="center"/>
    </xf>
    <xf numFmtId="0" fontId="102" fillId="0" borderId="6" xfId="0" applyFont="1" applyBorder="1" applyAlignment="1">
      <alignment horizontal="center" vertical="center"/>
    </xf>
    <xf numFmtId="0" fontId="103" fillId="0" borderId="6" xfId="0" applyFont="1" applyBorder="1">
      <alignment vertical="center"/>
    </xf>
    <xf numFmtId="0" fontId="114" fillId="0" borderId="6" xfId="0" applyFont="1" applyBorder="1" applyAlignment="1">
      <alignment horizontal="center" vertical="center"/>
    </xf>
    <xf numFmtId="0" fontId="113" fillId="0" borderId="6" xfId="0" applyFont="1" applyBorder="1" applyAlignment="1">
      <alignment horizontal="center" vertical="center"/>
    </xf>
    <xf numFmtId="0" fontId="115" fillId="0" borderId="6" xfId="0" applyFont="1" applyBorder="1">
      <alignment vertical="center"/>
    </xf>
    <xf numFmtId="0" fontId="102" fillId="0" borderId="7" xfId="0" applyFont="1" applyBorder="1" applyAlignment="1">
      <alignment horizontal="center" vertical="center"/>
    </xf>
    <xf numFmtId="0" fontId="115" fillId="0" borderId="9" xfId="0" applyFont="1" applyBorder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0" fontId="102" fillId="0" borderId="10" xfId="0" applyFont="1" applyBorder="1" applyAlignment="1">
      <alignment horizontal="center" vertical="center"/>
    </xf>
    <xf numFmtId="0" fontId="116" fillId="0" borderId="9" xfId="0" applyFont="1" applyBorder="1" applyAlignment="1">
      <alignment horizontal="center" vertical="center"/>
    </xf>
    <xf numFmtId="0" fontId="107" fillId="0" borderId="0" xfId="0" applyFont="1">
      <alignment vertical="center"/>
    </xf>
    <xf numFmtId="0" fontId="116" fillId="0" borderId="0" xfId="0" applyFont="1" applyAlignment="1">
      <alignment horizontal="center" vertical="center"/>
    </xf>
    <xf numFmtId="0" fontId="116" fillId="0" borderId="0" xfId="0" applyFont="1">
      <alignment vertical="center"/>
    </xf>
    <xf numFmtId="0" fontId="107" fillId="0" borderId="10" xfId="0" applyFont="1" applyBorder="1">
      <alignment vertical="center"/>
    </xf>
    <xf numFmtId="0" fontId="115" fillId="0" borderId="0" xfId="0" applyFont="1" applyAlignment="1">
      <alignment horizontal="center" vertical="center"/>
    </xf>
    <xf numFmtId="0" fontId="114" fillId="0" borderId="13" xfId="0" applyFont="1" applyBorder="1" applyAlignment="1">
      <alignment horizontal="center" vertical="center"/>
    </xf>
    <xf numFmtId="0" fontId="102" fillId="0" borderId="11" xfId="0" applyFont="1" applyBorder="1">
      <alignment vertical="center"/>
    </xf>
    <xf numFmtId="0" fontId="102" fillId="0" borderId="11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103" fillId="0" borderId="11" xfId="0" applyFont="1" applyBorder="1">
      <alignment vertical="center"/>
    </xf>
    <xf numFmtId="0" fontId="115" fillId="0" borderId="11" xfId="0" applyFont="1" applyBorder="1" applyAlignment="1">
      <alignment horizontal="center" vertical="center"/>
    </xf>
    <xf numFmtId="0" fontId="102" fillId="0" borderId="5" xfId="0" applyFont="1" applyBorder="1" applyAlignment="1">
      <alignment horizontal="center" vertical="center"/>
    </xf>
    <xf numFmtId="0" fontId="112" fillId="28" borderId="2" xfId="0" applyFont="1" applyFill="1" applyBorder="1">
      <alignment vertical="center"/>
    </xf>
    <xf numFmtId="0" fontId="112" fillId="28" borderId="1" xfId="0" applyFont="1" applyFill="1" applyBorder="1">
      <alignment vertical="center"/>
    </xf>
    <xf numFmtId="0" fontId="112" fillId="28" borderId="12" xfId="0" applyFont="1" applyFill="1" applyBorder="1">
      <alignment vertical="center"/>
    </xf>
    <xf numFmtId="0" fontId="103" fillId="0" borderId="1" xfId="0" applyFont="1" applyBorder="1" applyAlignment="1">
      <alignment horizontal="left" vertical="center"/>
    </xf>
    <xf numFmtId="0" fontId="103" fillId="0" borderId="2" xfId="0" applyFont="1" applyBorder="1" applyAlignment="1">
      <alignment horizontal="left" vertical="center"/>
    </xf>
    <xf numFmtId="0" fontId="102" fillId="0" borderId="8" xfId="0" applyFont="1" applyBorder="1">
      <alignment vertical="center"/>
    </xf>
    <xf numFmtId="0" fontId="103" fillId="0" borderId="7" xfId="0" applyFont="1" applyBorder="1" applyAlignment="1">
      <alignment horizontal="center" vertical="center"/>
    </xf>
    <xf numFmtId="0" fontId="103" fillId="0" borderId="13" xfId="0" applyFont="1" applyBorder="1">
      <alignment vertical="center"/>
    </xf>
    <xf numFmtId="0" fontId="103" fillId="0" borderId="5" xfId="0" applyFont="1" applyBorder="1" applyAlignment="1">
      <alignment horizontal="center" vertical="center"/>
    </xf>
    <xf numFmtId="0" fontId="102" fillId="0" borderId="9" xfId="0" applyFont="1" applyBorder="1">
      <alignment vertical="center"/>
    </xf>
    <xf numFmtId="0" fontId="103" fillId="0" borderId="10" xfId="0" applyFont="1" applyBorder="1" applyAlignment="1">
      <alignment horizontal="center" vertical="center"/>
    </xf>
    <xf numFmtId="0" fontId="115" fillId="0" borderId="1" xfId="0" applyFont="1" applyBorder="1" applyAlignment="1">
      <alignment horizontal="center" vertical="center"/>
    </xf>
    <xf numFmtId="0" fontId="115" fillId="0" borderId="3" xfId="0" applyFont="1" applyBorder="1" applyAlignment="1">
      <alignment horizontal="center" vertical="center"/>
    </xf>
    <xf numFmtId="0" fontId="103" fillId="0" borderId="3" xfId="0" applyFont="1" applyBorder="1" applyAlignment="1">
      <alignment horizontal="left" vertical="center"/>
    </xf>
    <xf numFmtId="0" fontId="103" fillId="0" borderId="2" xfId="0" applyFont="1" applyBorder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114" fillId="0" borderId="3" xfId="0" applyFont="1" applyBorder="1" applyAlignment="1">
      <alignment horizontal="center" vertical="center"/>
    </xf>
    <xf numFmtId="0" fontId="117" fillId="0" borderId="0" xfId="3" applyFont="1" applyAlignment="1">
      <alignment horizontal="left"/>
    </xf>
    <xf numFmtId="0" fontId="114" fillId="0" borderId="8" xfId="0" applyFont="1" applyBorder="1" applyAlignment="1">
      <alignment horizontal="center" vertical="center"/>
    </xf>
    <xf numFmtId="0" fontId="103" fillId="0" borderId="9" xfId="0" applyFont="1" applyBorder="1" applyAlignment="1">
      <alignment horizontal="center" vertical="center"/>
    </xf>
    <xf numFmtId="0" fontId="110" fillId="0" borderId="0" xfId="0" applyFont="1">
      <alignment vertical="center"/>
    </xf>
    <xf numFmtId="0" fontId="102" fillId="0" borderId="13" xfId="0" applyFont="1" applyBorder="1" applyAlignment="1">
      <alignment horizontal="center" vertical="center"/>
    </xf>
    <xf numFmtId="0" fontId="103" fillId="29" borderId="5" xfId="0" applyFont="1" applyFill="1" applyBorder="1" applyAlignment="1">
      <alignment horizontal="center" vertical="center"/>
    </xf>
    <xf numFmtId="0" fontId="102" fillId="0" borderId="0" xfId="0" applyFont="1" applyAlignment="1">
      <alignment horizontal="right" vertical="center"/>
    </xf>
    <xf numFmtId="0" fontId="112" fillId="30" borderId="6" xfId="0" applyFont="1" applyFill="1" applyBorder="1" applyAlignment="1">
      <alignment horizontal="right" vertical="center"/>
    </xf>
    <xf numFmtId="0" fontId="103" fillId="30" borderId="7" xfId="0" applyFont="1" applyFill="1" applyBorder="1">
      <alignment vertical="center"/>
    </xf>
    <xf numFmtId="0" fontId="115" fillId="0" borderId="6" xfId="0" applyFont="1" applyBorder="1" applyAlignment="1">
      <alignment horizontal="center" vertical="center"/>
    </xf>
    <xf numFmtId="0" fontId="114" fillId="0" borderId="9" xfId="0" applyFont="1" applyBorder="1" applyAlignment="1">
      <alignment horizontal="center" vertical="center"/>
    </xf>
    <xf numFmtId="0" fontId="112" fillId="30" borderId="2" xfId="0" applyFont="1" applyFill="1" applyBorder="1">
      <alignment vertical="center"/>
    </xf>
    <xf numFmtId="0" fontId="112" fillId="30" borderId="1" xfId="0" applyFont="1" applyFill="1" applyBorder="1">
      <alignment vertical="center"/>
    </xf>
    <xf numFmtId="0" fontId="112" fillId="30" borderId="12" xfId="0" applyFont="1" applyFill="1" applyBorder="1">
      <alignment vertical="center"/>
    </xf>
    <xf numFmtId="0" fontId="103" fillId="0" borderId="9" xfId="0" applyFont="1" applyBorder="1">
      <alignment vertical="center"/>
    </xf>
    <xf numFmtId="0" fontId="118" fillId="30" borderId="2" xfId="0" applyFont="1" applyFill="1" applyBorder="1">
      <alignment vertical="center"/>
    </xf>
    <xf numFmtId="0" fontId="117" fillId="0" borderId="0" xfId="3" applyFont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93" fillId="0" borderId="28" xfId="0" applyFont="1" applyBorder="1" applyAlignment="1">
      <alignment horizontal="center" vertical="top"/>
    </xf>
    <xf numFmtId="0" fontId="30" fillId="0" borderId="29" xfId="0" applyFont="1" applyBorder="1">
      <alignment vertical="center"/>
    </xf>
    <xf numFmtId="0" fontId="30" fillId="0" borderId="30" xfId="0" applyFont="1" applyBorder="1">
      <alignment vertical="center"/>
    </xf>
    <xf numFmtId="0" fontId="27" fillId="0" borderId="31" xfId="0" applyFont="1" applyBorder="1">
      <alignment vertical="center"/>
    </xf>
    <xf numFmtId="0" fontId="27" fillId="0" borderId="28" xfId="0" applyFont="1" applyBorder="1">
      <alignment vertical="center"/>
    </xf>
    <xf numFmtId="0" fontId="27" fillId="0" borderId="28" xfId="0" applyFont="1" applyBorder="1" applyAlignment="1">
      <alignment horizontal="center" vertical="center"/>
    </xf>
    <xf numFmtId="0" fontId="30" fillId="0" borderId="32" xfId="0" applyFont="1" applyBorder="1" applyAlignment="1">
      <alignment horizontal="right" vertical="center"/>
    </xf>
    <xf numFmtId="0" fontId="27" fillId="31" borderId="32" xfId="0" applyFont="1" applyFill="1" applyBorder="1" applyAlignment="1">
      <alignment horizontal="center" vertical="center"/>
    </xf>
    <xf numFmtId="0" fontId="30" fillId="0" borderId="30" xfId="0" applyFont="1" applyBorder="1" applyAlignment="1">
      <alignment horizontal="right" vertical="center"/>
    </xf>
    <xf numFmtId="0" fontId="119" fillId="0" borderId="0" xfId="0" applyFont="1">
      <alignment vertical="center"/>
    </xf>
    <xf numFmtId="0" fontId="27" fillId="0" borderId="0" xfId="3" applyFont="1" applyAlignment="1">
      <alignment vertical="top"/>
    </xf>
    <xf numFmtId="0" fontId="120" fillId="0" borderId="0" xfId="0" applyFont="1" applyAlignment="1">
      <alignment horizontal="center" vertical="center"/>
    </xf>
    <xf numFmtId="0" fontId="121" fillId="32" borderId="33" xfId="0" applyFont="1" applyFill="1" applyBorder="1">
      <alignment vertical="center"/>
    </xf>
    <xf numFmtId="0" fontId="121" fillId="32" borderId="33" xfId="0" applyFont="1" applyFill="1" applyBorder="1" applyAlignment="1">
      <alignment horizontal="right" vertical="center"/>
    </xf>
    <xf numFmtId="0" fontId="27" fillId="32" borderId="34" xfId="0" applyFont="1" applyFill="1" applyBorder="1">
      <alignment vertical="center"/>
    </xf>
    <xf numFmtId="0" fontId="74" fillId="0" borderId="35" xfId="0" applyFont="1" applyBorder="1" applyAlignment="1">
      <alignment horizontal="center" vertical="center"/>
    </xf>
    <xf numFmtId="0" fontId="30" fillId="0" borderId="33" xfId="0" applyFont="1" applyBorder="1">
      <alignment vertical="center"/>
    </xf>
    <xf numFmtId="0" fontId="30" fillId="0" borderId="33" xfId="0" applyFont="1" applyBorder="1" applyAlignment="1">
      <alignment horizontal="center" vertical="center"/>
    </xf>
    <xf numFmtId="0" fontId="27" fillId="0" borderId="33" xfId="0" applyFont="1" applyBorder="1">
      <alignment vertical="center"/>
    </xf>
    <xf numFmtId="0" fontId="73" fillId="0" borderId="33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73" fillId="0" borderId="3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92" fillId="0" borderId="36" xfId="0" applyFont="1" applyBorder="1" applyAlignment="1">
      <alignment horizontal="center" vertical="center"/>
    </xf>
    <xf numFmtId="0" fontId="0" fillId="0" borderId="37" xfId="0" applyBorder="1">
      <alignment vertical="center"/>
    </xf>
    <xf numFmtId="0" fontId="73" fillId="0" borderId="38" xfId="0" applyFont="1" applyBorder="1" applyAlignment="1">
      <alignment horizontal="center" vertical="center"/>
    </xf>
    <xf numFmtId="0" fontId="30" fillId="0" borderId="39" xfId="0" applyFont="1" applyBorder="1">
      <alignment vertical="center"/>
    </xf>
    <xf numFmtId="0" fontId="30" fillId="0" borderId="39" xfId="0" applyFont="1" applyBorder="1" applyAlignment="1">
      <alignment horizontal="center" vertical="center"/>
    </xf>
    <xf numFmtId="0" fontId="27" fillId="0" borderId="39" xfId="0" applyFont="1" applyBorder="1">
      <alignment vertical="center"/>
    </xf>
    <xf numFmtId="0" fontId="30" fillId="0" borderId="32" xfId="0" applyFont="1" applyBorder="1" applyAlignment="1">
      <alignment horizontal="center" vertical="center"/>
    </xf>
    <xf numFmtId="0" fontId="120" fillId="0" borderId="0" xfId="0" applyFont="1">
      <alignment vertical="center"/>
    </xf>
    <xf numFmtId="0" fontId="121" fillId="32" borderId="30" xfId="0" applyFont="1" applyFill="1" applyBorder="1">
      <alignment vertical="center"/>
    </xf>
    <xf numFmtId="0" fontId="121" fillId="32" borderId="29" xfId="0" applyFont="1" applyFill="1" applyBorder="1">
      <alignment vertical="center"/>
    </xf>
    <xf numFmtId="0" fontId="121" fillId="32" borderId="40" xfId="0" applyFont="1" applyFill="1" applyBorder="1">
      <alignment vertical="center"/>
    </xf>
    <xf numFmtId="0" fontId="27" fillId="0" borderId="29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  <xf numFmtId="0" fontId="30" fillId="0" borderId="35" xfId="0" applyFont="1" applyBorder="1">
      <alignment vertical="center"/>
    </xf>
    <xf numFmtId="0" fontId="27" fillId="0" borderId="34" xfId="0" applyFont="1" applyBorder="1" applyAlignment="1">
      <alignment horizontal="center" vertical="center"/>
    </xf>
    <xf numFmtId="0" fontId="27" fillId="0" borderId="38" xfId="0" applyFont="1" applyBorder="1">
      <alignment vertical="center"/>
    </xf>
    <xf numFmtId="0" fontId="27" fillId="0" borderId="32" xfId="0" applyFont="1" applyBorder="1" applyAlignment="1">
      <alignment horizontal="center" vertical="center"/>
    </xf>
    <xf numFmtId="0" fontId="30" fillId="0" borderId="36" xfId="0" applyFont="1" applyBorder="1">
      <alignment vertical="center"/>
    </xf>
    <xf numFmtId="0" fontId="27" fillId="0" borderId="37" xfId="0" applyFont="1" applyBorder="1" applyAlignment="1">
      <alignment horizontal="center" vertical="center"/>
    </xf>
    <xf numFmtId="0" fontId="27" fillId="0" borderId="36" xfId="0" applyFont="1" applyBorder="1">
      <alignment vertical="center"/>
    </xf>
    <xf numFmtId="0" fontId="73" fillId="0" borderId="29" xfId="0" applyFont="1" applyBorder="1" applyAlignment="1">
      <alignment horizontal="center" vertical="center"/>
    </xf>
    <xf numFmtId="0" fontId="73" fillId="0" borderId="28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122" fillId="0" borderId="29" xfId="0" applyFont="1" applyBorder="1" applyAlignment="1">
      <alignment horizontal="center" vertical="center"/>
    </xf>
    <xf numFmtId="0" fontId="122" fillId="0" borderId="28" xfId="0" applyFont="1" applyBorder="1" applyAlignment="1">
      <alignment horizontal="center" vertical="center"/>
    </xf>
    <xf numFmtId="0" fontId="73" fillId="0" borderId="39" xfId="0" applyFont="1" applyBorder="1" applyAlignment="1">
      <alignment horizontal="center" vertical="center"/>
    </xf>
    <xf numFmtId="0" fontId="51" fillId="0" borderId="33" xfId="0" applyFont="1" applyBorder="1" applyAlignment="1">
      <alignment horizontal="center" vertical="center"/>
    </xf>
    <xf numFmtId="0" fontId="121" fillId="32" borderId="35" xfId="0" applyFont="1" applyFill="1" applyBorder="1">
      <alignment vertical="center"/>
    </xf>
    <xf numFmtId="0" fontId="123" fillId="32" borderId="34" xfId="0" applyFont="1" applyFill="1" applyBorder="1">
      <alignment vertical="center"/>
    </xf>
    <xf numFmtId="0" fontId="117" fillId="0" borderId="0" xfId="2" applyFont="1"/>
    <xf numFmtId="0" fontId="27" fillId="37" borderId="5" xfId="0" applyFont="1" applyFill="1" applyBorder="1" applyAlignment="1">
      <alignment horizontal="center" vertical="center"/>
    </xf>
    <xf numFmtId="0" fontId="120" fillId="0" borderId="3" xfId="0" applyFont="1" applyBorder="1" applyAlignment="1">
      <alignment horizontal="center" vertical="top"/>
    </xf>
    <xf numFmtId="0" fontId="121" fillId="38" borderId="6" xfId="0" applyFont="1" applyFill="1" applyBorder="1">
      <alignment vertical="center"/>
    </xf>
    <xf numFmtId="0" fontId="121" fillId="38" borderId="6" xfId="0" applyFont="1" applyFill="1" applyBorder="1" applyAlignment="1">
      <alignment horizontal="right" vertical="center"/>
    </xf>
    <xf numFmtId="0" fontId="27" fillId="38" borderId="7" xfId="0" applyFont="1" applyFill="1" applyBorder="1">
      <alignment vertical="center"/>
    </xf>
    <xf numFmtId="0" fontId="122" fillId="0" borderId="11" xfId="0" applyFont="1" applyBorder="1" applyAlignment="1">
      <alignment horizontal="center" vertical="center"/>
    </xf>
    <xf numFmtId="0" fontId="121" fillId="38" borderId="1" xfId="0" applyFont="1" applyFill="1" applyBorder="1">
      <alignment vertical="center"/>
    </xf>
    <xf numFmtId="0" fontId="121" fillId="38" borderId="2" xfId="0" applyFont="1" applyFill="1" applyBorder="1">
      <alignment vertical="center"/>
    </xf>
    <xf numFmtId="0" fontId="121" fillId="38" borderId="12" xfId="0" applyFont="1" applyFill="1" applyBorder="1">
      <alignment vertical="center"/>
    </xf>
    <xf numFmtId="0" fontId="122" fillId="0" borderId="1" xfId="0" applyFont="1" applyBorder="1" applyAlignment="1">
      <alignment horizontal="center" vertical="center"/>
    </xf>
    <xf numFmtId="0" fontId="122" fillId="0" borderId="3" xfId="0" applyFont="1" applyBorder="1" applyAlignment="1">
      <alignment horizontal="center" vertical="center"/>
    </xf>
    <xf numFmtId="0" fontId="121" fillId="38" borderId="8" xfId="0" applyFont="1" applyFill="1" applyBorder="1">
      <alignment vertical="center"/>
    </xf>
    <xf numFmtId="0" fontId="123" fillId="38" borderId="7" xfId="0" applyFont="1" applyFill="1" applyBorder="1">
      <alignment vertical="center"/>
    </xf>
    <xf numFmtId="0" fontId="49" fillId="0" borderId="0" xfId="3" applyAlignment="1">
      <alignment vertical="center"/>
    </xf>
    <xf numFmtId="0" fontId="125" fillId="0" borderId="0" xfId="3" applyFont="1" applyAlignment="1">
      <alignment horizontal="left" vertical="center"/>
    </xf>
    <xf numFmtId="0" fontId="27" fillId="0" borderId="41" xfId="0" applyFont="1" applyBorder="1">
      <alignment vertical="center"/>
    </xf>
    <xf numFmtId="0" fontId="127" fillId="0" borderId="0" xfId="0" applyFont="1">
      <alignment vertical="center"/>
    </xf>
    <xf numFmtId="0" fontId="128" fillId="0" borderId="0" xfId="0" applyFont="1">
      <alignment vertical="center"/>
    </xf>
    <xf numFmtId="0" fontId="127" fillId="0" borderId="1" xfId="0" applyFont="1" applyBorder="1">
      <alignment vertical="center"/>
    </xf>
    <xf numFmtId="0" fontId="127" fillId="0" borderId="2" xfId="0" applyFont="1" applyBorder="1">
      <alignment vertical="center"/>
    </xf>
    <xf numFmtId="0" fontId="131" fillId="0" borderId="3" xfId="0" applyFont="1" applyBorder="1" applyAlignment="1">
      <alignment horizontal="center" vertical="top"/>
    </xf>
    <xf numFmtId="0" fontId="128" fillId="0" borderId="4" xfId="0" applyFont="1" applyBorder="1">
      <alignment vertical="center"/>
    </xf>
    <xf numFmtId="0" fontId="132" fillId="0" borderId="3" xfId="0" applyFont="1" applyBorder="1">
      <alignment vertical="center"/>
    </xf>
    <xf numFmtId="0" fontId="128" fillId="0" borderId="3" xfId="0" applyFont="1" applyBorder="1" applyAlignment="1">
      <alignment horizontal="center" vertical="center"/>
    </xf>
    <xf numFmtId="0" fontId="128" fillId="0" borderId="3" xfId="0" applyFont="1" applyBorder="1">
      <alignment vertical="center"/>
    </xf>
    <xf numFmtId="0" fontId="132" fillId="0" borderId="0" xfId="0" applyFont="1">
      <alignment vertical="center"/>
    </xf>
    <xf numFmtId="0" fontId="127" fillId="0" borderId="5" xfId="0" applyFont="1" applyBorder="1" applyAlignment="1">
      <alignment horizontal="right" vertical="center"/>
    </xf>
    <xf numFmtId="0" fontId="128" fillId="37" borderId="5" xfId="0" applyFont="1" applyFill="1" applyBorder="1" applyAlignment="1">
      <alignment horizontal="center" vertical="center"/>
    </xf>
    <xf numFmtId="0" fontId="127" fillId="0" borderId="2" xfId="0" applyFont="1" applyBorder="1" applyAlignment="1">
      <alignment horizontal="right" vertical="center"/>
    </xf>
    <xf numFmtId="0" fontId="128" fillId="0" borderId="0" xfId="0" applyFont="1" applyAlignment="1">
      <alignment horizontal="center" vertical="center"/>
    </xf>
    <xf numFmtId="0" fontId="133" fillId="0" borderId="0" xfId="0" applyFont="1">
      <alignment vertical="center"/>
    </xf>
    <xf numFmtId="0" fontId="128" fillId="0" borderId="28" xfId="0" applyFont="1" applyBorder="1">
      <alignment vertical="center"/>
    </xf>
    <xf numFmtId="0" fontId="128" fillId="0" borderId="41" xfId="0" applyFont="1" applyBorder="1">
      <alignment vertical="center"/>
    </xf>
    <xf numFmtId="0" fontId="134" fillId="0" borderId="3" xfId="0" applyFont="1" applyBorder="1" applyAlignment="1">
      <alignment horizontal="center" vertical="top"/>
    </xf>
    <xf numFmtId="0" fontId="134" fillId="0" borderId="0" xfId="0" applyFont="1" applyAlignment="1">
      <alignment horizontal="center" vertical="center"/>
    </xf>
    <xf numFmtId="0" fontId="130" fillId="38" borderId="6" xfId="0" applyFont="1" applyFill="1" applyBorder="1">
      <alignment vertical="center"/>
    </xf>
    <xf numFmtId="0" fontId="130" fillId="38" borderId="6" xfId="0" applyFont="1" applyFill="1" applyBorder="1" applyAlignment="1">
      <alignment horizontal="right" vertical="center"/>
    </xf>
    <xf numFmtId="0" fontId="128" fillId="38" borderId="7" xfId="0" applyFont="1" applyFill="1" applyBorder="1">
      <alignment vertical="center"/>
    </xf>
    <xf numFmtId="0" fontId="127" fillId="0" borderId="6" xfId="0" applyFont="1" applyBorder="1">
      <alignment vertical="center"/>
    </xf>
    <xf numFmtId="0" fontId="127" fillId="0" borderId="6" xfId="0" applyFont="1" applyBorder="1" applyAlignment="1">
      <alignment horizontal="center" vertical="center"/>
    </xf>
    <xf numFmtId="0" fontId="128" fillId="0" borderId="6" xfId="0" applyFont="1" applyBorder="1">
      <alignment vertical="center"/>
    </xf>
    <xf numFmtId="0" fontId="136" fillId="0" borderId="6" xfId="0" applyFont="1" applyBorder="1">
      <alignment vertical="center"/>
    </xf>
    <xf numFmtId="0" fontId="127" fillId="0" borderId="7" xfId="0" applyFont="1" applyBorder="1" applyAlignment="1">
      <alignment horizontal="center" vertical="center"/>
    </xf>
    <xf numFmtId="0" fontId="127" fillId="0" borderId="9" xfId="0" applyFont="1" applyBorder="1" applyAlignment="1">
      <alignment horizontal="center" vertical="center"/>
    </xf>
    <xf numFmtId="0" fontId="127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37" fillId="0" borderId="0" xfId="0" applyFont="1" applyAlignment="1">
      <alignment horizontal="center" vertical="center"/>
    </xf>
    <xf numFmtId="0" fontId="127" fillId="0" borderId="10" xfId="0" applyFont="1" applyBorder="1" applyAlignment="1">
      <alignment horizontal="center" vertical="center"/>
    </xf>
    <xf numFmtId="0" fontId="128" fillId="0" borderId="9" xfId="0" applyFont="1" applyBorder="1" applyAlignment="1">
      <alignment horizontal="center" vertical="center"/>
    </xf>
    <xf numFmtId="0" fontId="126" fillId="0" borderId="0" xfId="0" applyFont="1">
      <alignment vertical="center"/>
    </xf>
    <xf numFmtId="0" fontId="137" fillId="0" borderId="9" xfId="0" applyFont="1" applyBorder="1" applyAlignment="1">
      <alignment horizontal="center" vertical="center"/>
    </xf>
    <xf numFmtId="0" fontId="127" fillId="0" borderId="13" xfId="0" applyFont="1" applyBorder="1" applyAlignment="1">
      <alignment horizontal="center" vertical="center"/>
    </xf>
    <xf numFmtId="0" fontId="127" fillId="0" borderId="11" xfId="0" applyFont="1" applyBorder="1">
      <alignment vertical="center"/>
    </xf>
    <xf numFmtId="0" fontId="127" fillId="0" borderId="11" xfId="0" applyFont="1" applyBorder="1" applyAlignment="1">
      <alignment horizontal="center" vertical="center"/>
    </xf>
    <xf numFmtId="0" fontId="128" fillId="0" borderId="11" xfId="0" applyFont="1" applyBorder="1">
      <alignment vertical="center"/>
    </xf>
    <xf numFmtId="0" fontId="137" fillId="0" borderId="11" xfId="0" applyFont="1" applyBorder="1" applyAlignment="1">
      <alignment horizontal="center" vertical="center"/>
    </xf>
    <xf numFmtId="0" fontId="127" fillId="0" borderId="5" xfId="0" applyFont="1" applyBorder="1" applyAlignment="1">
      <alignment horizontal="center" vertical="center"/>
    </xf>
    <xf numFmtId="0" fontId="134" fillId="0" borderId="0" xfId="0" applyFont="1">
      <alignment vertical="center"/>
    </xf>
    <xf numFmtId="0" fontId="130" fillId="38" borderId="1" xfId="0" applyFont="1" applyFill="1" applyBorder="1">
      <alignment vertical="center"/>
    </xf>
    <xf numFmtId="0" fontId="130" fillId="38" borderId="2" xfId="0" applyFont="1" applyFill="1" applyBorder="1">
      <alignment vertical="center"/>
    </xf>
    <xf numFmtId="0" fontId="130" fillId="38" borderId="12" xfId="0" applyFont="1" applyFill="1" applyBorder="1">
      <alignment vertical="center"/>
    </xf>
    <xf numFmtId="0" fontId="128" fillId="0" borderId="1" xfId="0" applyFont="1" applyBorder="1" applyAlignment="1">
      <alignment horizontal="left" vertical="center"/>
    </xf>
    <xf numFmtId="0" fontId="128" fillId="0" borderId="2" xfId="0" applyFont="1" applyBorder="1" applyAlignment="1">
      <alignment horizontal="left" vertical="center"/>
    </xf>
    <xf numFmtId="0" fontId="127" fillId="0" borderId="8" xfId="0" applyFont="1" applyBorder="1">
      <alignment vertical="center"/>
    </xf>
    <xf numFmtId="0" fontId="128" fillId="0" borderId="7" xfId="0" applyFont="1" applyBorder="1" applyAlignment="1">
      <alignment horizontal="center" vertical="center"/>
    </xf>
    <xf numFmtId="0" fontId="128" fillId="0" borderId="13" xfId="0" applyFont="1" applyBorder="1">
      <alignment vertical="center"/>
    </xf>
    <xf numFmtId="0" fontId="128" fillId="0" borderId="5" xfId="0" applyFont="1" applyBorder="1" applyAlignment="1">
      <alignment horizontal="center" vertical="center"/>
    </xf>
    <xf numFmtId="0" fontId="127" fillId="0" borderId="9" xfId="0" applyFont="1" applyBorder="1">
      <alignment vertical="center"/>
    </xf>
    <xf numFmtId="0" fontId="128" fillId="0" borderId="10" xfId="0" applyFont="1" applyBorder="1" applyAlignment="1">
      <alignment horizontal="center" vertical="center"/>
    </xf>
    <xf numFmtId="0" fontId="128" fillId="0" borderId="9" xfId="0" applyFont="1" applyBorder="1">
      <alignment vertical="center"/>
    </xf>
    <xf numFmtId="0" fontId="128" fillId="0" borderId="5" xfId="0" quotePrefix="1" applyFont="1" applyBorder="1" applyAlignment="1">
      <alignment horizontal="center" vertical="center"/>
    </xf>
    <xf numFmtId="0" fontId="130" fillId="38" borderId="8" xfId="0" applyFont="1" applyFill="1" applyBorder="1">
      <alignment vertical="center"/>
    </xf>
    <xf numFmtId="0" fontId="138" fillId="38" borderId="7" xfId="0" applyFont="1" applyFill="1" applyBorder="1">
      <alignment vertical="center"/>
    </xf>
    <xf numFmtId="0" fontId="136" fillId="0" borderId="1" xfId="0" applyFont="1" applyBorder="1" applyAlignment="1">
      <alignment horizontal="center" vertical="center"/>
    </xf>
    <xf numFmtId="0" fontId="136" fillId="0" borderId="3" xfId="0" applyFont="1" applyBorder="1" applyAlignment="1">
      <alignment horizontal="center" vertical="center"/>
    </xf>
    <xf numFmtId="0" fontId="128" fillId="0" borderId="2" xfId="0" applyFont="1" applyBorder="1" applyAlignment="1">
      <alignment horizontal="center" vertical="center"/>
    </xf>
    <xf numFmtId="0" fontId="137" fillId="0" borderId="1" xfId="0" applyFont="1" applyBorder="1" applyAlignment="1">
      <alignment horizontal="center" vertical="center"/>
    </xf>
    <xf numFmtId="0" fontId="137" fillId="0" borderId="3" xfId="0" applyFont="1" applyBorder="1" applyAlignment="1">
      <alignment horizontal="center" vertical="center"/>
    </xf>
    <xf numFmtId="0" fontId="140" fillId="0" borderId="0" xfId="0" applyFont="1" applyAlignment="1">
      <alignment horizontal="center" vertical="center"/>
    </xf>
    <xf numFmtId="0" fontId="27" fillId="0" borderId="3" xfId="3" applyFont="1" applyBorder="1" applyAlignment="1">
      <alignment horizontal="left" vertical="center"/>
    </xf>
    <xf numFmtId="0" fontId="117" fillId="0" borderId="3" xfId="0" applyFont="1" applyBorder="1" applyAlignment="1">
      <alignment horizontal="center" vertical="top"/>
    </xf>
    <xf numFmtId="0" fontId="117" fillId="0" borderId="0" xfId="0" applyFont="1" applyAlignment="1">
      <alignment horizontal="left" vertical="center"/>
    </xf>
    <xf numFmtId="0" fontId="119" fillId="0" borderId="3" xfId="0" applyFont="1" applyBorder="1" applyAlignment="1">
      <alignment horizontal="center" vertical="top"/>
    </xf>
    <xf numFmtId="0" fontId="54" fillId="0" borderId="3" xfId="0" applyFont="1" applyBorder="1" applyAlignment="1">
      <alignment horizontal="center" vertical="top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32" fillId="0" borderId="3" xfId="6" applyFont="1" applyBorder="1" applyAlignment="1">
      <alignment vertical="top"/>
    </xf>
    <xf numFmtId="0" fontId="27" fillId="0" borderId="0" xfId="6" applyFont="1" applyAlignment="1">
      <alignment horizontal="left" vertical="center"/>
    </xf>
    <xf numFmtId="0" fontId="76" fillId="33" borderId="0" xfId="0" applyFont="1" applyFill="1" applyAlignment="1" applyProtection="1">
      <alignment horizontal="left" vertical="center"/>
      <protection locked="0"/>
    </xf>
    <xf numFmtId="0" fontId="76" fillId="33" borderId="16" xfId="0" applyFont="1" applyFill="1" applyBorder="1" applyAlignment="1">
      <alignment horizontal="center" vertical="center"/>
    </xf>
    <xf numFmtId="0" fontId="76" fillId="33" borderId="16" xfId="0" applyFont="1" applyFill="1" applyBorder="1" applyAlignment="1" applyProtection="1">
      <alignment horizontal="center" vertical="center"/>
      <protection locked="0"/>
    </xf>
    <xf numFmtId="2" fontId="139" fillId="0" borderId="0" xfId="0" applyNumberFormat="1" applyFont="1">
      <alignment vertical="center"/>
    </xf>
    <xf numFmtId="0" fontId="76" fillId="34" borderId="0" xfId="0" applyFont="1" applyFill="1" applyAlignment="1" applyProtection="1">
      <alignment horizontal="left" vertical="center"/>
      <protection locked="0"/>
    </xf>
    <xf numFmtId="0" fontId="76" fillId="34" borderId="17" xfId="0" applyFont="1" applyFill="1" applyBorder="1" applyAlignment="1">
      <alignment horizontal="center" vertical="center"/>
    </xf>
    <xf numFmtId="0" fontId="76" fillId="34" borderId="16" xfId="0" applyFont="1" applyFill="1" applyBorder="1" applyAlignment="1" applyProtection="1">
      <alignment horizontal="center" vertical="center"/>
      <protection locked="0"/>
    </xf>
    <xf numFmtId="0" fontId="76" fillId="34" borderId="16" xfId="0" applyFont="1" applyFill="1" applyBorder="1" applyAlignment="1">
      <alignment horizontal="center" vertical="center"/>
    </xf>
    <xf numFmtId="0" fontId="76" fillId="35" borderId="0" xfId="0" applyFont="1" applyFill="1" applyAlignment="1" applyProtection="1">
      <alignment horizontal="left" vertical="center"/>
      <protection locked="0"/>
    </xf>
    <xf numFmtId="0" fontId="76" fillId="35" borderId="16" xfId="0" applyFont="1" applyFill="1" applyBorder="1" applyAlignment="1">
      <alignment horizontal="center" vertical="center"/>
    </xf>
    <xf numFmtId="0" fontId="76" fillId="35" borderId="16" xfId="0" applyFont="1" applyFill="1" applyBorder="1" applyAlignment="1" applyProtection="1">
      <alignment horizontal="center" vertical="center"/>
      <protection locked="0"/>
    </xf>
    <xf numFmtId="0" fontId="76" fillId="36" borderId="15" xfId="0" applyFont="1" applyFill="1" applyBorder="1" applyAlignment="1" applyProtection="1">
      <alignment horizontal="left" vertical="center"/>
      <protection locked="0"/>
    </xf>
    <xf numFmtId="0" fontId="76" fillId="36" borderId="15" xfId="0" applyFont="1" applyFill="1" applyBorder="1" applyAlignment="1">
      <alignment horizontal="center" vertical="center"/>
    </xf>
    <xf numFmtId="0" fontId="76" fillId="36" borderId="0" xfId="0" applyFont="1" applyFill="1" applyAlignment="1">
      <alignment horizontal="center" vertical="center"/>
    </xf>
    <xf numFmtId="0" fontId="76" fillId="36" borderId="17" xfId="0" applyFont="1" applyFill="1" applyBorder="1" applyAlignment="1" applyProtection="1">
      <alignment horizontal="center" vertical="center"/>
      <protection locked="0"/>
    </xf>
    <xf numFmtId="0" fontId="76" fillId="36" borderId="16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7" fillId="0" borderId="1" xfId="5" applyFont="1" applyBorder="1">
      <alignment vertical="center"/>
    </xf>
    <xf numFmtId="0" fontId="1" fillId="0" borderId="0" xfId="5">
      <alignment vertical="center"/>
    </xf>
    <xf numFmtId="0" fontId="27" fillId="0" borderId="0" xfId="5" applyFont="1">
      <alignment vertical="center"/>
    </xf>
    <xf numFmtId="0" fontId="30" fillId="0" borderId="0" xfId="5" applyFont="1">
      <alignment vertical="center"/>
    </xf>
    <xf numFmtId="0" fontId="36" fillId="3" borderId="6" xfId="5" applyFont="1" applyFill="1" applyBorder="1" applyAlignment="1">
      <alignment horizontal="right" vertical="center"/>
    </xf>
    <xf numFmtId="0" fontId="27" fillId="3" borderId="7" xfId="5" applyFont="1" applyFill="1" applyBorder="1">
      <alignment vertical="center"/>
    </xf>
    <xf numFmtId="0" fontId="30" fillId="0" borderId="6" xfId="5" applyFont="1" applyBorder="1">
      <alignment vertical="center"/>
    </xf>
    <xf numFmtId="0" fontId="30" fillId="0" borderId="6" xfId="5" applyFont="1" applyBorder="1" applyAlignment="1">
      <alignment horizontal="center" vertical="center"/>
    </xf>
    <xf numFmtId="0" fontId="27" fillId="0" borderId="6" xfId="5" applyFont="1" applyBorder="1">
      <alignment vertical="center"/>
    </xf>
    <xf numFmtId="0" fontId="51" fillId="0" borderId="6" xfId="5" applyFont="1" applyBorder="1" applyAlignment="1">
      <alignment horizontal="center" vertical="center"/>
    </xf>
    <xf numFmtId="0" fontId="30" fillId="0" borderId="7" xfId="5" applyFont="1" applyBorder="1" applyAlignment="1">
      <alignment horizontal="center" vertical="center"/>
    </xf>
    <xf numFmtId="0" fontId="30" fillId="0" borderId="0" xfId="5" applyFont="1" applyAlignment="1">
      <alignment horizontal="center" vertical="center"/>
    </xf>
    <xf numFmtId="0" fontId="30" fillId="0" borderId="10" xfId="5" applyFont="1" applyBorder="1" applyAlignment="1">
      <alignment horizontal="center" vertical="center"/>
    </xf>
    <xf numFmtId="0" fontId="27" fillId="0" borderId="9" xfId="5" applyFont="1" applyBorder="1">
      <alignment vertical="center"/>
    </xf>
    <xf numFmtId="0" fontId="27" fillId="0" borderId="10" xfId="5" applyFont="1" applyBorder="1" applyAlignment="1">
      <alignment horizontal="center" vertical="center"/>
    </xf>
    <xf numFmtId="0" fontId="51" fillId="0" borderId="0" xfId="5" applyFont="1" applyAlignment="1">
      <alignment horizontal="center" vertical="center"/>
    </xf>
    <xf numFmtId="0" fontId="30" fillId="0" borderId="11" xfId="5" applyFont="1" applyBorder="1">
      <alignment vertical="center"/>
    </xf>
    <xf numFmtId="0" fontId="30" fillId="0" borderId="11" xfId="5" applyFont="1" applyBorder="1" applyAlignment="1">
      <alignment horizontal="center" vertical="center"/>
    </xf>
    <xf numFmtId="0" fontId="30" fillId="0" borderId="5" xfId="5" applyFont="1" applyBorder="1" applyAlignment="1">
      <alignment horizontal="center" vertical="center"/>
    </xf>
    <xf numFmtId="0" fontId="34" fillId="0" borderId="0" xfId="5" applyFont="1">
      <alignment vertical="center"/>
    </xf>
    <xf numFmtId="0" fontId="36" fillId="3" borderId="1" xfId="5" applyFont="1" applyFill="1" applyBorder="1">
      <alignment vertical="center"/>
    </xf>
    <xf numFmtId="0" fontId="36" fillId="3" borderId="2" xfId="5" applyFont="1" applyFill="1" applyBorder="1">
      <alignment vertical="center"/>
    </xf>
    <xf numFmtId="0" fontId="36" fillId="3" borderId="12" xfId="5" applyFont="1" applyFill="1" applyBorder="1">
      <alignment vertical="center"/>
    </xf>
    <xf numFmtId="0" fontId="30" fillId="0" borderId="9" xfId="5" applyFont="1" applyBorder="1">
      <alignment vertical="center"/>
    </xf>
    <xf numFmtId="0" fontId="27" fillId="0" borderId="5" xfId="5" quotePrefix="1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38" fillId="0" borderId="3" xfId="5" applyFont="1" applyBorder="1" applyAlignment="1">
      <alignment horizontal="center" vertical="center"/>
    </xf>
    <xf numFmtId="0" fontId="54" fillId="0" borderId="0" xfId="5" applyFont="1">
      <alignment vertical="center"/>
    </xf>
    <xf numFmtId="0" fontId="54" fillId="0" borderId="0" xfId="5" applyFont="1" applyAlignment="1">
      <alignment horizontal="center" vertical="center"/>
    </xf>
    <xf numFmtId="0" fontId="27" fillId="0" borderId="11" xfId="5" applyFont="1" applyBorder="1">
      <alignment vertical="center"/>
    </xf>
    <xf numFmtId="0" fontId="73" fillId="0" borderId="3" xfId="5" applyFont="1" applyBorder="1" applyAlignment="1">
      <alignment horizontal="center" vertical="center"/>
    </xf>
    <xf numFmtId="0" fontId="73" fillId="0" borderId="0" xfId="5" applyFont="1" applyAlignment="1">
      <alignment horizontal="center" vertical="center"/>
    </xf>
    <xf numFmtId="0" fontId="74" fillId="0" borderId="0" xfId="5" applyFont="1">
      <alignment vertical="center"/>
    </xf>
    <xf numFmtId="0" fontId="1" fillId="0" borderId="10" xfId="5" applyBorder="1">
      <alignment vertical="center"/>
    </xf>
    <xf numFmtId="0" fontId="74" fillId="0" borderId="8" xfId="5" applyFont="1" applyBorder="1" applyAlignment="1">
      <alignment horizontal="center" vertical="center"/>
    </xf>
    <xf numFmtId="0" fontId="74" fillId="0" borderId="6" xfId="5" applyFont="1" applyBorder="1" applyAlignment="1">
      <alignment horizontal="center" vertical="center"/>
    </xf>
    <xf numFmtId="0" fontId="27" fillId="0" borderId="2" xfId="5" applyFont="1" applyBorder="1">
      <alignment vertical="center"/>
    </xf>
    <xf numFmtId="0" fontId="36" fillId="3" borderId="8" xfId="5" applyFont="1" applyFill="1" applyBorder="1">
      <alignment vertical="center"/>
    </xf>
    <xf numFmtId="0" fontId="36" fillId="3" borderId="6" xfId="5" applyFont="1" applyFill="1" applyBorder="1">
      <alignment vertical="center"/>
    </xf>
    <xf numFmtId="0" fontId="40" fillId="3" borderId="7" xfId="5" applyFont="1" applyFill="1" applyBorder="1">
      <alignment vertical="center"/>
    </xf>
    <xf numFmtId="0" fontId="27" fillId="0" borderId="7" xfId="5" applyFont="1" applyBorder="1" applyAlignment="1">
      <alignment horizontal="center" vertical="center"/>
    </xf>
    <xf numFmtId="0" fontId="73" fillId="0" borderId="1" xfId="5" applyFont="1" applyBorder="1" applyAlignment="1">
      <alignment horizontal="center" vertical="center"/>
    </xf>
    <xf numFmtId="0" fontId="38" fillId="0" borderId="1" xfId="5" applyFont="1" applyBorder="1" applyAlignment="1">
      <alignment horizontal="center" vertical="center"/>
    </xf>
    <xf numFmtId="0" fontId="73" fillId="0" borderId="11" xfId="5" applyFont="1" applyBorder="1" applyAlignment="1">
      <alignment horizontal="center" vertical="center"/>
    </xf>
    <xf numFmtId="0" fontId="73" fillId="0" borderId="6" xfId="5" applyFont="1" applyBorder="1">
      <alignment vertical="center"/>
    </xf>
    <xf numFmtId="0" fontId="73" fillId="0" borderId="9" xfId="5" applyFont="1" applyBorder="1" applyAlignment="1">
      <alignment horizontal="center" vertical="center"/>
    </xf>
    <xf numFmtId="0" fontId="92" fillId="0" borderId="9" xfId="5" applyFont="1" applyBorder="1" applyAlignment="1">
      <alignment horizontal="center" vertical="center"/>
    </xf>
    <xf numFmtId="0" fontId="73" fillId="0" borderId="13" xfId="5" applyFont="1" applyBorder="1" applyAlignment="1">
      <alignment horizontal="center" vertical="center"/>
    </xf>
    <xf numFmtId="0" fontId="27" fillId="0" borderId="12" xfId="5" applyFont="1" applyBorder="1">
      <alignment vertical="center"/>
    </xf>
    <xf numFmtId="0" fontId="27" fillId="0" borderId="5" xfId="5" applyFont="1" applyBorder="1" applyAlignment="1">
      <alignment horizontal="center" vertical="center"/>
    </xf>
    <xf numFmtId="0" fontId="27" fillId="0" borderId="13" xfId="5" applyFont="1" applyBorder="1">
      <alignment vertical="center"/>
    </xf>
    <xf numFmtId="0" fontId="30" fillId="0" borderId="8" xfId="5" applyFont="1" applyBorder="1">
      <alignment vertical="center"/>
    </xf>
    <xf numFmtId="0" fontId="92" fillId="0" borderId="0" xfId="5" applyFont="1" applyAlignment="1">
      <alignment horizontal="center" vertical="center"/>
    </xf>
    <xf numFmtId="0" fontId="92" fillId="0" borderId="0" xfId="5" applyFont="1">
      <alignment vertical="center"/>
    </xf>
    <xf numFmtId="0" fontId="87" fillId="0" borderId="0" xfId="0" applyFont="1" applyAlignment="1">
      <alignment horizontal="center" vertical="center"/>
    </xf>
    <xf numFmtId="0" fontId="143" fillId="0" borderId="3" xfId="0" applyFont="1" applyBorder="1" applyAlignment="1">
      <alignment horizontal="center" vertical="top"/>
    </xf>
    <xf numFmtId="0" fontId="142" fillId="0" borderId="0" xfId="0" applyFont="1">
      <alignment vertical="center"/>
    </xf>
    <xf numFmtId="0" fontId="144" fillId="0" borderId="3" xfId="0" applyFont="1" applyBorder="1" applyAlignment="1">
      <alignment horizontal="center" vertical="top"/>
    </xf>
    <xf numFmtId="0" fontId="88" fillId="0" borderId="0" xfId="0" applyFont="1">
      <alignment vertical="center"/>
    </xf>
    <xf numFmtId="0" fontId="112" fillId="28" borderId="3" xfId="0" applyFont="1" applyFill="1" applyBorder="1" applyAlignment="1">
      <alignment horizontal="center" vertical="center" shrinkToFit="1"/>
    </xf>
    <xf numFmtId="0" fontId="102" fillId="0" borderId="3" xfId="0" applyFont="1" applyBorder="1" applyAlignment="1">
      <alignment horizontal="center" vertical="top" wrapText="1"/>
    </xf>
    <xf numFmtId="0" fontId="103" fillId="0" borderId="3" xfId="0" applyFont="1" applyBorder="1" applyAlignment="1">
      <alignment horizontal="left" vertical="center"/>
    </xf>
    <xf numFmtId="0" fontId="103" fillId="0" borderId="3" xfId="0" applyFont="1" applyBorder="1">
      <alignment vertical="center"/>
    </xf>
    <xf numFmtId="0" fontId="103" fillId="0" borderId="13" xfId="0" applyFont="1" applyBorder="1" applyAlignment="1">
      <alignment horizontal="left" vertical="center"/>
    </xf>
    <xf numFmtId="0" fontId="103" fillId="0" borderId="9" xfId="0" applyFont="1" applyBorder="1" applyAlignment="1">
      <alignment horizontal="left" vertical="center"/>
    </xf>
    <xf numFmtId="0" fontId="112" fillId="28" borderId="3" xfId="0" applyFont="1" applyFill="1" applyBorder="1" applyAlignment="1">
      <alignment horizontal="center" vertical="center"/>
    </xf>
    <xf numFmtId="0" fontId="115" fillId="0" borderId="2" xfId="0" applyFont="1" applyBorder="1" applyAlignment="1">
      <alignment horizontal="left" vertical="center"/>
    </xf>
    <xf numFmtId="0" fontId="114" fillId="0" borderId="2" xfId="0" applyFont="1" applyBorder="1" applyAlignment="1">
      <alignment horizontal="left" vertical="center"/>
    </xf>
    <xf numFmtId="0" fontId="112" fillId="28" borderId="3" xfId="0" applyFont="1" applyFill="1" applyBorder="1" applyAlignment="1">
      <alignment horizontal="left" vertical="center"/>
    </xf>
    <xf numFmtId="0" fontId="103" fillId="0" borderId="1" xfId="0" applyFont="1" applyBorder="1" applyAlignment="1">
      <alignment horizontal="left" vertical="center"/>
    </xf>
    <xf numFmtId="0" fontId="102" fillId="0" borderId="3" xfId="0" applyFont="1" applyBorder="1">
      <alignment vertical="center"/>
    </xf>
    <xf numFmtId="0" fontId="112" fillId="28" borderId="8" xfId="0" applyFont="1" applyFill="1" applyBorder="1">
      <alignment vertical="center"/>
    </xf>
    <xf numFmtId="0" fontId="102" fillId="0" borderId="3" xfId="0" applyFont="1" applyBorder="1" applyProtection="1">
      <alignment vertical="center"/>
      <protection locked="0"/>
    </xf>
    <xf numFmtId="0" fontId="111" fillId="0" borderId="3" xfId="0" applyFont="1" applyBorder="1">
      <alignment vertical="center"/>
    </xf>
    <xf numFmtId="0" fontId="112" fillId="28" borderId="3" xfId="0" applyFont="1" applyFill="1" applyBorder="1">
      <alignment vertical="center"/>
    </xf>
    <xf numFmtId="0" fontId="102" fillId="0" borderId="0" xfId="0" applyFont="1" applyAlignment="1">
      <alignment horizontal="left" vertical="center"/>
    </xf>
    <xf numFmtId="0" fontId="104" fillId="0" borderId="0" xfId="0" applyFont="1" applyAlignment="1">
      <alignment horizontal="center" vertical="center"/>
    </xf>
    <xf numFmtId="0" fontId="105" fillId="0" borderId="0" xfId="0" applyFont="1" applyAlignment="1">
      <alignment horizontal="center" vertical="center"/>
    </xf>
    <xf numFmtId="0" fontId="112" fillId="30" borderId="3" xfId="0" applyFont="1" applyFill="1" applyBorder="1" applyAlignment="1">
      <alignment vertical="center" shrinkToFit="1"/>
    </xf>
    <xf numFmtId="0" fontId="112" fillId="30" borderId="3" xfId="0" applyFont="1" applyFill="1" applyBorder="1">
      <alignment vertical="center"/>
    </xf>
    <xf numFmtId="0" fontId="112" fillId="30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112" fillId="30" borderId="6" xfId="0" applyFont="1" applyFill="1" applyBorder="1">
      <alignment vertical="center"/>
    </xf>
    <xf numFmtId="0" fontId="85" fillId="0" borderId="0" xfId="0" applyFont="1" applyAlignment="1">
      <alignment horizontal="center" vertical="center"/>
    </xf>
    <xf numFmtId="0" fontId="30" fillId="0" borderId="28" xfId="0" applyFont="1" applyBorder="1">
      <alignment vertical="center"/>
    </xf>
    <xf numFmtId="0" fontId="27" fillId="0" borderId="28" xfId="0" applyFont="1" applyBorder="1">
      <alignment vertical="center"/>
    </xf>
    <xf numFmtId="0" fontId="27" fillId="0" borderId="28" xfId="0" quotePrefix="1" applyFont="1" applyBorder="1">
      <alignment vertical="center"/>
    </xf>
    <xf numFmtId="0" fontId="27" fillId="0" borderId="38" xfId="0" applyFont="1" applyBorder="1" applyAlignment="1">
      <alignment horizontal="left" vertical="center"/>
    </xf>
    <xf numFmtId="0" fontId="30" fillId="0" borderId="28" xfId="0" applyFont="1" applyBorder="1" applyProtection="1">
      <alignment vertical="center"/>
      <protection locked="0"/>
    </xf>
    <xf numFmtId="0" fontId="27" fillId="0" borderId="28" xfId="0" applyFont="1" applyBorder="1" applyAlignment="1">
      <alignment horizontal="left" vertical="center"/>
    </xf>
    <xf numFmtId="0" fontId="27" fillId="0" borderId="29" xfId="0" applyFont="1" applyBorder="1" applyAlignment="1">
      <alignment horizontal="left" vertical="center"/>
    </xf>
    <xf numFmtId="0" fontId="121" fillId="32" borderId="28" xfId="0" applyFont="1" applyFill="1" applyBorder="1" applyAlignment="1">
      <alignment horizontal="left" vertical="center"/>
    </xf>
    <xf numFmtId="0" fontId="73" fillId="0" borderId="30" xfId="0" applyFont="1" applyBorder="1" applyAlignment="1">
      <alignment horizontal="left" vertical="center"/>
    </xf>
    <xf numFmtId="0" fontId="122" fillId="0" borderId="30" xfId="0" applyFont="1" applyBorder="1" applyAlignment="1">
      <alignment horizontal="left" vertical="center"/>
    </xf>
    <xf numFmtId="0" fontId="6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121" fillId="32" borderId="31" xfId="0" applyFont="1" applyFill="1" applyBorder="1" applyAlignment="1">
      <alignment vertical="center" shrinkToFit="1"/>
    </xf>
    <xf numFmtId="0" fontId="30" fillId="0" borderId="3" xfId="0" applyFont="1" applyBorder="1" applyAlignment="1">
      <alignment horizontal="center" vertical="top" wrapText="1"/>
    </xf>
    <xf numFmtId="0" fontId="121" fillId="32" borderId="33" xfId="0" applyFont="1" applyFill="1" applyBorder="1">
      <alignment vertical="center"/>
    </xf>
    <xf numFmtId="0" fontId="121" fillId="32" borderId="28" xfId="0" applyFont="1" applyFill="1" applyBorder="1">
      <alignment vertical="center"/>
    </xf>
    <xf numFmtId="0" fontId="102" fillId="0" borderId="0" xfId="0" applyFont="1" applyAlignment="1">
      <alignment horizontal="center" vertical="top" wrapText="1"/>
    </xf>
    <xf numFmtId="0" fontId="36" fillId="3" borderId="13" xfId="0" applyFont="1" applyFill="1" applyBorder="1" applyAlignment="1">
      <alignment vertical="center" shrinkToFit="1"/>
    </xf>
    <xf numFmtId="0" fontId="36" fillId="3" borderId="11" xfId="0" applyFont="1" applyFill="1" applyBorder="1" applyAlignment="1">
      <alignment vertical="center" shrinkToFit="1"/>
    </xf>
    <xf numFmtId="0" fontId="36" fillId="3" borderId="5" xfId="0" applyFont="1" applyFill="1" applyBorder="1" applyAlignment="1">
      <alignment vertical="center" shrinkToFit="1"/>
    </xf>
    <xf numFmtId="0" fontId="38" fillId="0" borderId="1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" xfId="0" applyFont="1" applyBorder="1">
      <alignment vertical="center"/>
    </xf>
    <xf numFmtId="0" fontId="27" fillId="0" borderId="12" xfId="0" applyFont="1" applyBorder="1">
      <alignment vertical="center"/>
    </xf>
    <xf numFmtId="0" fontId="27" fillId="0" borderId="2" xfId="0" applyFont="1" applyBorder="1">
      <alignment vertical="center"/>
    </xf>
    <xf numFmtId="0" fontId="27" fillId="0" borderId="1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73" fillId="0" borderId="12" xfId="0" applyFont="1" applyBorder="1" applyAlignment="1">
      <alignment horizontal="left" vertical="center"/>
    </xf>
    <xf numFmtId="0" fontId="73" fillId="0" borderId="2" xfId="0" applyFont="1" applyBorder="1" applyAlignment="1">
      <alignment horizontal="left" vertical="center"/>
    </xf>
    <xf numFmtId="0" fontId="36" fillId="3" borderId="1" xfId="0" applyFont="1" applyFill="1" applyBorder="1" applyAlignment="1">
      <alignment horizontal="left" vertical="center"/>
    </xf>
    <xf numFmtId="0" fontId="36" fillId="3" borderId="12" xfId="0" applyFont="1" applyFill="1" applyBorder="1" applyAlignment="1">
      <alignment horizontal="left" vertical="center"/>
    </xf>
    <xf numFmtId="0" fontId="36" fillId="3" borderId="2" xfId="0" applyFont="1" applyFill="1" applyBorder="1" applyAlignment="1">
      <alignment horizontal="left" vertical="center"/>
    </xf>
    <xf numFmtId="0" fontId="36" fillId="3" borderId="1" xfId="0" applyFont="1" applyFill="1" applyBorder="1">
      <alignment vertical="center"/>
    </xf>
    <xf numFmtId="0" fontId="36" fillId="3" borderId="14" xfId="0" applyFont="1" applyFill="1" applyBorder="1">
      <alignment vertical="center"/>
    </xf>
    <xf numFmtId="0" fontId="36" fillId="3" borderId="6" xfId="0" applyFont="1" applyFill="1" applyBorder="1">
      <alignment vertical="center"/>
    </xf>
    <xf numFmtId="0" fontId="30" fillId="0" borderId="1" xfId="0" applyFont="1" applyBorder="1">
      <alignment vertical="center"/>
    </xf>
    <xf numFmtId="0" fontId="30" fillId="0" borderId="2" xfId="0" applyFont="1" applyBorder="1">
      <alignment vertical="center"/>
    </xf>
    <xf numFmtId="0" fontId="30" fillId="0" borderId="1" xfId="0" applyFont="1" applyBorder="1" applyProtection="1">
      <alignment vertical="center"/>
      <protection locked="0"/>
    </xf>
    <xf numFmtId="0" fontId="30" fillId="0" borderId="2" xfId="0" applyFont="1" applyBorder="1" applyProtection="1">
      <alignment vertical="center"/>
      <protection locked="0"/>
    </xf>
    <xf numFmtId="0" fontId="124" fillId="0" borderId="1" xfId="0" applyFont="1" applyBorder="1" applyAlignment="1">
      <alignment vertical="center" wrapText="1"/>
    </xf>
    <xf numFmtId="0" fontId="124" fillId="0" borderId="2" xfId="0" applyFont="1" applyBorder="1" applyAlignment="1">
      <alignment vertical="center" wrapText="1"/>
    </xf>
    <xf numFmtId="0" fontId="30" fillId="0" borderId="3" xfId="0" applyFont="1" applyBorder="1">
      <alignment vertical="center"/>
    </xf>
    <xf numFmtId="0" fontId="27" fillId="0" borderId="13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22" fillId="0" borderId="12" xfId="0" applyFont="1" applyBorder="1" applyAlignment="1">
      <alignment horizontal="left" vertical="center"/>
    </xf>
    <xf numFmtId="0" fontId="122" fillId="0" borderId="2" xfId="0" applyFont="1" applyBorder="1" applyAlignment="1">
      <alignment horizontal="left" vertical="center"/>
    </xf>
    <xf numFmtId="0" fontId="27" fillId="0" borderId="1" xfId="0" quotePrefix="1" applyFont="1" applyBorder="1">
      <alignment vertical="center"/>
    </xf>
    <xf numFmtId="0" fontId="121" fillId="38" borderId="1" xfId="0" applyFont="1" applyFill="1" applyBorder="1" applyAlignment="1">
      <alignment horizontal="left" vertical="center"/>
    </xf>
    <xf numFmtId="0" fontId="121" fillId="38" borderId="12" xfId="0" applyFont="1" applyFill="1" applyBorder="1" applyAlignment="1">
      <alignment horizontal="left" vertical="center"/>
    </xf>
    <xf numFmtId="0" fontId="121" fillId="38" borderId="2" xfId="0" applyFont="1" applyFill="1" applyBorder="1" applyAlignment="1">
      <alignment horizontal="left" vertical="center"/>
    </xf>
    <xf numFmtId="0" fontId="30" fillId="0" borderId="1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121" fillId="38" borderId="6" xfId="0" applyFont="1" applyFill="1" applyBorder="1">
      <alignment vertical="center"/>
    </xf>
    <xf numFmtId="0" fontId="121" fillId="38" borderId="1" xfId="0" applyFont="1" applyFill="1" applyBorder="1">
      <alignment vertical="center"/>
    </xf>
    <xf numFmtId="0" fontId="121" fillId="38" borderId="2" xfId="0" applyFont="1" applyFill="1" applyBorder="1">
      <alignment vertical="center"/>
    </xf>
    <xf numFmtId="0" fontId="7" fillId="0" borderId="0" xfId="0" applyFont="1" applyAlignment="1">
      <alignment horizontal="left" vertical="center"/>
    </xf>
    <xf numFmtId="0" fontId="121" fillId="38" borderId="13" xfId="0" applyFont="1" applyFill="1" applyBorder="1" applyAlignment="1">
      <alignment vertical="center" shrinkToFit="1"/>
    </xf>
    <xf numFmtId="0" fontId="121" fillId="38" borderId="11" xfId="0" applyFont="1" applyFill="1" applyBorder="1" applyAlignment="1">
      <alignment vertical="center" shrinkToFit="1"/>
    </xf>
    <xf numFmtId="0" fontId="121" fillId="38" borderId="5" xfId="0" applyFont="1" applyFill="1" applyBorder="1" applyAlignment="1">
      <alignment vertical="center" shrinkToFit="1"/>
    </xf>
    <xf numFmtId="0" fontId="30" fillId="0" borderId="0" xfId="0" applyFont="1" applyAlignment="1">
      <alignment horizontal="center" vertical="center"/>
    </xf>
    <xf numFmtId="0" fontId="36" fillId="3" borderId="8" xfId="0" applyFont="1" applyFill="1" applyBorder="1">
      <alignment vertical="center"/>
    </xf>
    <xf numFmtId="0" fontId="62" fillId="0" borderId="0" xfId="0" applyFont="1" applyAlignment="1">
      <alignment horizontal="center" vertical="center" wrapText="1"/>
    </xf>
    <xf numFmtId="0" fontId="27" fillId="0" borderId="3" xfId="1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6" fillId="3" borderId="1" xfId="0" applyFont="1" applyFill="1" applyBorder="1" applyAlignment="1">
      <alignment vertical="center" shrinkToFit="1"/>
    </xf>
    <xf numFmtId="0" fontId="36" fillId="3" borderId="12" xfId="0" applyFont="1" applyFill="1" applyBorder="1" applyAlignment="1">
      <alignment vertical="center" shrinkToFit="1"/>
    </xf>
    <xf numFmtId="0" fontId="36" fillId="3" borderId="2" xfId="0" applyFont="1" applyFill="1" applyBorder="1" applyAlignment="1">
      <alignment vertical="center" shrinkToFit="1"/>
    </xf>
    <xf numFmtId="0" fontId="129" fillId="0" borderId="0" xfId="0" applyFont="1" applyAlignment="1">
      <alignment horizontal="center" vertical="center"/>
    </xf>
    <xf numFmtId="0" fontId="137" fillId="0" borderId="12" xfId="0" applyFont="1" applyBorder="1" applyAlignment="1">
      <alignment horizontal="left" vertical="center"/>
    </xf>
    <xf numFmtId="0" fontId="137" fillId="0" borderId="2" xfId="0" applyFont="1" applyBorder="1" applyAlignment="1">
      <alignment horizontal="left" vertical="center"/>
    </xf>
    <xf numFmtId="0" fontId="128" fillId="0" borderId="3" xfId="0" applyFont="1" applyBorder="1" applyAlignment="1">
      <alignment horizontal="left" vertical="center"/>
    </xf>
    <xf numFmtId="0" fontId="128" fillId="0" borderId="12" xfId="0" applyFont="1" applyBorder="1">
      <alignment vertical="center"/>
    </xf>
    <xf numFmtId="0" fontId="128" fillId="0" borderId="2" xfId="0" applyFont="1" applyBorder="1">
      <alignment vertical="center"/>
    </xf>
    <xf numFmtId="0" fontId="136" fillId="0" borderId="12" xfId="0" applyFont="1" applyBorder="1" applyAlignment="1">
      <alignment horizontal="left" vertical="center"/>
    </xf>
    <xf numFmtId="0" fontId="136" fillId="0" borderId="2" xfId="0" applyFont="1" applyBorder="1" applyAlignment="1">
      <alignment horizontal="left" vertical="center"/>
    </xf>
    <xf numFmtId="0" fontId="128" fillId="0" borderId="1" xfId="0" applyFont="1" applyBorder="1">
      <alignment vertical="center"/>
    </xf>
    <xf numFmtId="0" fontId="128" fillId="0" borderId="1" xfId="0" applyFont="1" applyBorder="1" applyAlignment="1">
      <alignment horizontal="left" vertical="center"/>
    </xf>
    <xf numFmtId="0" fontId="128" fillId="0" borderId="12" xfId="0" applyFont="1" applyBorder="1" applyAlignment="1">
      <alignment horizontal="left" vertical="center"/>
    </xf>
    <xf numFmtId="0" fontId="128" fillId="0" borderId="2" xfId="0" applyFont="1" applyBorder="1" applyAlignment="1">
      <alignment horizontal="left" vertical="center"/>
    </xf>
    <xf numFmtId="0" fontId="127" fillId="0" borderId="0" xfId="0" applyFont="1" applyAlignment="1">
      <alignment horizontal="left" vertical="center"/>
    </xf>
    <xf numFmtId="0" fontId="127" fillId="0" borderId="20" xfId="0" applyFont="1" applyBorder="1" applyAlignment="1">
      <alignment horizontal="center" vertical="top" wrapText="1"/>
    </xf>
    <xf numFmtId="0" fontId="127" fillId="0" borderId="21" xfId="0" applyFont="1" applyBorder="1" applyAlignment="1">
      <alignment horizontal="center" vertical="top" wrapText="1"/>
    </xf>
    <xf numFmtId="0" fontId="127" fillId="0" borderId="22" xfId="0" applyFont="1" applyBorder="1" applyAlignment="1">
      <alignment horizontal="center" vertical="top" wrapText="1"/>
    </xf>
    <xf numFmtId="0" fontId="130" fillId="38" borderId="1" xfId="0" applyFont="1" applyFill="1" applyBorder="1">
      <alignment vertical="center"/>
    </xf>
    <xf numFmtId="0" fontId="130" fillId="38" borderId="2" xfId="0" applyFont="1" applyFill="1" applyBorder="1">
      <alignment vertical="center"/>
    </xf>
    <xf numFmtId="0" fontId="135" fillId="0" borderId="1" xfId="0" applyFont="1" applyBorder="1" applyAlignment="1">
      <alignment vertical="center" wrapText="1"/>
    </xf>
    <xf numFmtId="0" fontId="135" fillId="0" borderId="2" xfId="0" applyFont="1" applyBorder="1" applyAlignment="1">
      <alignment vertical="center" wrapText="1"/>
    </xf>
    <xf numFmtId="0" fontId="130" fillId="38" borderId="6" xfId="0" applyFont="1" applyFill="1" applyBorder="1">
      <alignment vertical="center"/>
    </xf>
    <xf numFmtId="0" fontId="127" fillId="0" borderId="1" xfId="0" applyFont="1" applyBorder="1">
      <alignment vertical="center"/>
    </xf>
    <xf numFmtId="0" fontId="127" fillId="0" borderId="2" xfId="0" applyFont="1" applyBorder="1">
      <alignment vertical="center"/>
    </xf>
    <xf numFmtId="0" fontId="130" fillId="0" borderId="0" xfId="0" applyFont="1" applyAlignment="1">
      <alignment horizontal="left" vertical="center"/>
    </xf>
    <xf numFmtId="0" fontId="127" fillId="0" borderId="1" xfId="0" applyFont="1" applyBorder="1" applyProtection="1">
      <alignment vertical="center"/>
      <protection locked="0"/>
    </xf>
    <xf numFmtId="0" fontId="127" fillId="0" borderId="2" xfId="0" applyFont="1" applyBorder="1" applyProtection="1">
      <alignment vertical="center"/>
      <protection locked="0"/>
    </xf>
    <xf numFmtId="0" fontId="127" fillId="0" borderId="3" xfId="0" applyFont="1" applyBorder="1">
      <alignment vertical="center"/>
    </xf>
    <xf numFmtId="0" fontId="128" fillId="0" borderId="13" xfId="0" applyFont="1" applyBorder="1" applyAlignment="1">
      <alignment horizontal="left" vertical="center"/>
    </xf>
    <xf numFmtId="0" fontId="128" fillId="0" borderId="11" xfId="0" applyFont="1" applyBorder="1" applyAlignment="1">
      <alignment horizontal="left" vertical="center"/>
    </xf>
    <xf numFmtId="0" fontId="130" fillId="38" borderId="1" xfId="0" applyFont="1" applyFill="1" applyBorder="1" applyAlignment="1">
      <alignment horizontal="left" vertical="center"/>
    </xf>
    <xf numFmtId="0" fontId="130" fillId="38" borderId="12" xfId="0" applyFont="1" applyFill="1" applyBorder="1" applyAlignment="1">
      <alignment horizontal="left" vertical="center"/>
    </xf>
    <xf numFmtId="0" fontId="130" fillId="38" borderId="2" xfId="0" applyFont="1" applyFill="1" applyBorder="1" applyAlignment="1">
      <alignment horizontal="left" vertical="center"/>
    </xf>
    <xf numFmtId="0" fontId="130" fillId="38" borderId="13" xfId="0" applyFont="1" applyFill="1" applyBorder="1" applyAlignment="1">
      <alignment vertical="center" shrinkToFit="1"/>
    </xf>
    <xf numFmtId="0" fontId="130" fillId="38" borderId="11" xfId="0" applyFont="1" applyFill="1" applyBorder="1" applyAlignment="1">
      <alignment vertical="center" shrinkToFit="1"/>
    </xf>
    <xf numFmtId="0" fontId="130" fillId="38" borderId="5" xfId="0" applyFont="1" applyFill="1" applyBorder="1" applyAlignment="1">
      <alignment vertical="center" shrinkToFit="1"/>
    </xf>
    <xf numFmtId="0" fontId="127" fillId="0" borderId="23" xfId="0" applyFont="1" applyBorder="1" applyAlignment="1">
      <alignment horizontal="center" vertical="top" wrapText="1"/>
    </xf>
    <xf numFmtId="0" fontId="127" fillId="0" borderId="19" xfId="0" applyFont="1" applyBorder="1" applyAlignment="1">
      <alignment horizontal="center" vertical="top" wrapText="1"/>
    </xf>
    <xf numFmtId="0" fontId="127" fillId="0" borderId="24" xfId="0" applyFont="1" applyBorder="1" applyAlignment="1">
      <alignment horizontal="center" vertical="top" wrapText="1"/>
    </xf>
    <xf numFmtId="0" fontId="127" fillId="0" borderId="25" xfId="0" applyFont="1" applyBorder="1" applyAlignment="1">
      <alignment horizontal="center" vertical="top" wrapText="1"/>
    </xf>
    <xf numFmtId="0" fontId="127" fillId="0" borderId="26" xfId="0" applyFont="1" applyBorder="1" applyAlignment="1">
      <alignment horizontal="center" vertical="top" wrapText="1"/>
    </xf>
    <xf numFmtId="0" fontId="127" fillId="0" borderId="27" xfId="0" applyFont="1" applyBorder="1" applyAlignment="1">
      <alignment horizontal="center" vertical="top" wrapText="1"/>
    </xf>
    <xf numFmtId="0" fontId="127" fillId="0" borderId="0" xfId="0" applyFont="1" applyAlignment="1">
      <alignment horizontal="center" vertical="top" wrapText="1"/>
    </xf>
    <xf numFmtId="0" fontId="36" fillId="3" borderId="12" xfId="0" applyFont="1" applyFill="1" applyBorder="1">
      <alignment vertical="center"/>
    </xf>
    <xf numFmtId="0" fontId="35" fillId="0" borderId="1" xfId="0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61" fillId="3" borderId="6" xfId="0" applyFont="1" applyFill="1" applyBorder="1">
      <alignment vertical="center"/>
    </xf>
    <xf numFmtId="0" fontId="36" fillId="3" borderId="1" xfId="0" applyFont="1" applyFill="1" applyBorder="1" applyAlignment="1">
      <alignment horizontal="center" vertical="center"/>
    </xf>
    <xf numFmtId="0" fontId="36" fillId="3" borderId="12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13" xfId="0" applyFont="1" applyFill="1" applyBorder="1" applyAlignment="1">
      <alignment horizontal="center" vertical="center" shrinkToFit="1"/>
    </xf>
    <xf numFmtId="0" fontId="36" fillId="3" borderId="11" xfId="0" applyFont="1" applyFill="1" applyBorder="1" applyAlignment="1">
      <alignment horizontal="center" vertical="center" shrinkToFit="1"/>
    </xf>
    <xf numFmtId="0" fontId="36" fillId="3" borderId="5" xfId="0" applyFont="1" applyFill="1" applyBorder="1" applyAlignment="1">
      <alignment horizontal="center" vertical="center" shrinkToFit="1"/>
    </xf>
    <xf numFmtId="0" fontId="141" fillId="3" borderId="1" xfId="0" applyFont="1" applyFill="1" applyBorder="1" applyAlignment="1">
      <alignment vertical="center" shrinkToFit="1"/>
    </xf>
    <xf numFmtId="0" fontId="141" fillId="3" borderId="12" xfId="0" applyFont="1" applyFill="1" applyBorder="1" applyAlignment="1">
      <alignment vertical="center" shrinkToFit="1"/>
    </xf>
    <xf numFmtId="0" fontId="141" fillId="3" borderId="2" xfId="0" applyFont="1" applyFill="1" applyBorder="1" applyAlignment="1">
      <alignment vertical="center" shrinkToFit="1"/>
    </xf>
    <xf numFmtId="0" fontId="57" fillId="0" borderId="3" xfId="0" applyFont="1" applyBorder="1" applyAlignment="1">
      <alignment horizontal="center" vertical="top" wrapText="1"/>
    </xf>
    <xf numFmtId="0" fontId="74" fillId="0" borderId="12" xfId="0" applyFont="1" applyBorder="1" applyAlignment="1">
      <alignment horizontal="left" vertical="center"/>
    </xf>
    <xf numFmtId="0" fontId="74" fillId="0" borderId="2" xfId="0" applyFont="1" applyBorder="1" applyAlignment="1">
      <alignment horizontal="left" vertical="center"/>
    </xf>
    <xf numFmtId="0" fontId="36" fillId="3" borderId="6" xfId="5" applyFont="1" applyFill="1" applyBorder="1">
      <alignment vertical="center"/>
    </xf>
    <xf numFmtId="0" fontId="79" fillId="0" borderId="3" xfId="5" applyFont="1" applyBorder="1" applyAlignment="1">
      <alignment horizontal="center" vertical="center"/>
    </xf>
    <xf numFmtId="0" fontId="27" fillId="0" borderId="1" xfId="5" applyFont="1" applyBorder="1">
      <alignment vertical="center"/>
    </xf>
    <xf numFmtId="0" fontId="27" fillId="0" borderId="12" xfId="5" applyFont="1" applyBorder="1">
      <alignment vertical="center"/>
    </xf>
    <xf numFmtId="0" fontId="27" fillId="0" borderId="2" xfId="5" applyFont="1" applyBorder="1">
      <alignment vertical="center"/>
    </xf>
    <xf numFmtId="0" fontId="79" fillId="0" borderId="0" xfId="5" applyFont="1" applyAlignment="1">
      <alignment horizontal="center" vertical="center" textRotation="255"/>
    </xf>
    <xf numFmtId="0" fontId="80" fillId="0" borderId="0" xfId="5" applyFont="1" applyAlignment="1">
      <alignment horizontal="center" vertical="center" textRotation="255"/>
    </xf>
    <xf numFmtId="0" fontId="36" fillId="3" borderId="1" xfId="5" applyFont="1" applyFill="1" applyBorder="1">
      <alignment vertical="center"/>
    </xf>
    <xf numFmtId="0" fontId="36" fillId="3" borderId="14" xfId="5" applyFont="1" applyFill="1" applyBorder="1">
      <alignment vertical="center"/>
    </xf>
    <xf numFmtId="0" fontId="36" fillId="3" borderId="1" xfId="5" applyFont="1" applyFill="1" applyBorder="1" applyAlignment="1">
      <alignment horizontal="left" vertical="center"/>
    </xf>
    <xf numFmtId="0" fontId="36" fillId="3" borderId="12" xfId="5" applyFont="1" applyFill="1" applyBorder="1" applyAlignment="1">
      <alignment horizontal="left" vertical="center"/>
    </xf>
    <xf numFmtId="0" fontId="36" fillId="3" borderId="2" xfId="5" applyFont="1" applyFill="1" applyBorder="1" applyAlignment="1">
      <alignment horizontal="left" vertical="center"/>
    </xf>
    <xf numFmtId="0" fontId="73" fillId="0" borderId="12" xfId="5" applyFont="1" applyBorder="1" applyAlignment="1">
      <alignment horizontal="left" vertical="center"/>
    </xf>
    <xf numFmtId="0" fontId="73" fillId="0" borderId="2" xfId="5" applyFont="1" applyBorder="1" applyAlignment="1">
      <alignment horizontal="left" vertical="center"/>
    </xf>
    <xf numFmtId="0" fontId="27" fillId="0" borderId="3" xfId="5" applyFont="1" applyBorder="1" applyAlignment="1">
      <alignment horizontal="left" vertical="center"/>
    </xf>
    <xf numFmtId="0" fontId="27" fillId="0" borderId="1" xfId="5" applyFont="1" applyBorder="1" applyAlignment="1">
      <alignment horizontal="left" vertical="center"/>
    </xf>
    <xf numFmtId="0" fontId="27" fillId="0" borderId="12" xfId="5" applyFont="1" applyBorder="1" applyAlignment="1">
      <alignment horizontal="left" vertical="center"/>
    </xf>
    <xf numFmtId="0" fontId="27" fillId="0" borderId="13" xfId="5" applyFont="1" applyBorder="1" applyAlignment="1">
      <alignment horizontal="left" vertical="center"/>
    </xf>
    <xf numFmtId="0" fontId="27" fillId="0" borderId="11" xfId="5" applyFont="1" applyBorder="1" applyAlignment="1">
      <alignment horizontal="left" vertical="center"/>
    </xf>
    <xf numFmtId="0" fontId="36" fillId="3" borderId="13" xfId="5" applyFont="1" applyFill="1" applyBorder="1" applyAlignment="1">
      <alignment vertical="center" shrinkToFit="1"/>
    </xf>
    <xf numFmtId="0" fontId="36" fillId="3" borderId="11" xfId="5" applyFont="1" applyFill="1" applyBorder="1" applyAlignment="1">
      <alignment vertical="center" shrinkToFit="1"/>
    </xf>
    <xf numFmtId="0" fontId="36" fillId="3" borderId="5" xfId="5" applyFont="1" applyFill="1" applyBorder="1" applyAlignment="1">
      <alignment vertical="center" shrinkToFit="1"/>
    </xf>
    <xf numFmtId="0" fontId="80" fillId="0" borderId="3" xfId="5" applyFont="1" applyBorder="1" applyAlignment="1">
      <alignment horizontal="center" vertical="center"/>
    </xf>
    <xf numFmtId="0" fontId="38" fillId="0" borderId="12" xfId="5" applyFont="1" applyBorder="1" applyAlignment="1">
      <alignment horizontal="left" vertical="center"/>
    </xf>
    <xf numFmtId="0" fontId="38" fillId="0" borderId="2" xfId="5" applyFont="1" applyBorder="1" applyAlignment="1">
      <alignment horizontal="left" vertical="center"/>
    </xf>
    <xf numFmtId="0" fontId="30" fillId="0" borderId="0" xfId="0" applyFont="1">
      <alignment vertical="center"/>
    </xf>
    <xf numFmtId="0" fontId="38" fillId="0" borderId="11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7" fillId="0" borderId="1" xfId="0" quotePrefix="1" applyFont="1" applyBorder="1" applyAlignment="1">
      <alignment horizontal="left" vertical="center"/>
    </xf>
    <xf numFmtId="0" fontId="80" fillId="0" borderId="1" xfId="0" applyFont="1" applyBorder="1" applyAlignment="1">
      <alignment horizontal="center" vertical="center" textRotation="255"/>
    </xf>
    <xf numFmtId="0" fontId="89" fillId="0" borderId="3" xfId="0" applyFont="1" applyBorder="1" applyAlignment="1">
      <alignment horizontal="center" vertical="center"/>
    </xf>
    <xf numFmtId="0" fontId="36" fillId="3" borderId="14" xfId="0" applyFont="1" applyFill="1" applyBorder="1" applyAlignment="1">
      <alignment horizontal="left" vertical="center"/>
    </xf>
    <xf numFmtId="0" fontId="79" fillId="0" borderId="0" xfId="5" applyFont="1" applyAlignment="1">
      <alignment horizontal="center" vertical="center"/>
    </xf>
    <xf numFmtId="0" fontId="80" fillId="0" borderId="0" xfId="5" applyFont="1" applyAlignment="1">
      <alignment horizontal="center" vertical="center"/>
    </xf>
    <xf numFmtId="0" fontId="80" fillId="0" borderId="3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 textRotation="255"/>
    </xf>
    <xf numFmtId="0" fontId="80" fillId="0" borderId="1" xfId="0" applyFont="1" applyBorder="1" applyAlignment="1">
      <alignment horizontal="center" vertical="center"/>
    </xf>
    <xf numFmtId="0" fontId="80" fillId="0" borderId="12" xfId="0" applyFont="1" applyBorder="1" applyAlignment="1">
      <alignment horizontal="center" vertical="center"/>
    </xf>
    <xf numFmtId="0" fontId="80" fillId="0" borderId="2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36" fillId="3" borderId="11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0" xfId="0" quotePrefix="1" applyFont="1" applyAlignment="1">
      <alignment horizontal="left" vertical="center"/>
    </xf>
    <xf numFmtId="0" fontId="73" fillId="0" borderId="3" xfId="0" applyFont="1" applyBorder="1" applyAlignment="1">
      <alignment horizontal="left" vertical="center"/>
    </xf>
    <xf numFmtId="0" fontId="27" fillId="0" borderId="3" xfId="0" quotePrefix="1" applyFont="1" applyBorder="1" applyAlignment="1">
      <alignment horizontal="left" vertical="center"/>
    </xf>
    <xf numFmtId="0" fontId="30" fillId="0" borderId="8" xfId="0" applyFont="1" applyBorder="1">
      <alignment vertical="center"/>
    </xf>
    <xf numFmtId="0" fontId="30" fillId="0" borderId="7" xfId="0" applyFont="1" applyBorder="1">
      <alignment vertical="center"/>
    </xf>
    <xf numFmtId="0" fontId="32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36" fillId="3" borderId="10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left" vertical="top" wrapText="1"/>
    </xf>
  </cellXfs>
  <cellStyles count="7">
    <cellStyle name="Hyperlink" xfId="4" builtinId="8"/>
    <cellStyle name="Normal" xfId="0" builtinId="0"/>
    <cellStyle name="Normal 2" xfId="1" xr:uid="{00000000-0005-0000-0000-000001000000}"/>
    <cellStyle name="Normal 2 2" xfId="5" xr:uid="{F887E01C-235C-499E-B463-9FA23C356E2F}"/>
    <cellStyle name="Normal_03 BDFL Official Scoring W" xfId="2" xr:uid="{00000000-0005-0000-0000-000002000000}"/>
    <cellStyle name="Normal_03 BDFL Official Scoring W 2" xfId="3" xr:uid="{00000000-0005-0000-0000-000003000000}"/>
    <cellStyle name="Normal_03 BDFL Official Scoring W 2 2" xfId="6" xr:uid="{4CB4B3E2-082C-4952-A37C-EFE4DFC5F629}"/>
  </cellStyles>
  <dxfs count="0"/>
  <tableStyles count="0" defaultTableStyle="TableStyleMedium2" defaultPivotStyle="PivotStyleLight16"/>
  <colors>
    <mruColors>
      <color rgb="FF009999"/>
      <color rgb="FF666699"/>
      <color rgb="FF006666"/>
      <color rgb="FFCC0000"/>
      <color rgb="FF0000FF"/>
      <color rgb="FF0000CC"/>
      <color rgb="FF660033"/>
      <color rgb="FF990000"/>
      <color rgb="FFFFCC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BDFL Weekly Point Totals</a:t>
            </a:r>
          </a:p>
        </c:rich>
      </c:tx>
      <c:layout>
        <c:manualLayout>
          <c:xMode val="edge"/>
          <c:yMode val="edge"/>
          <c:x val="0.17262375747984768"/>
          <c:y val="2.6373626373626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lt1">
                  <a:lumMod val="8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34622944859165"/>
          <c:y val="0.1717545194491138"/>
          <c:w val="0.84077899929857647"/>
          <c:h val="0.6622363652728512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1"/>
                </a:gs>
                <a:gs pos="0">
                  <a:schemeClr val="accent1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'Team Totals'!$B$31:$S$31</c:f>
              <c:numCache>
                <c:formatCode>General</c:formatCode>
                <c:ptCount val="18"/>
                <c:pt idx="0">
                  <c:v>480</c:v>
                </c:pt>
                <c:pt idx="1">
                  <c:v>424</c:v>
                </c:pt>
                <c:pt idx="2">
                  <c:v>386</c:v>
                </c:pt>
                <c:pt idx="3">
                  <c:v>400</c:v>
                </c:pt>
                <c:pt idx="4">
                  <c:v>408</c:v>
                </c:pt>
                <c:pt idx="5">
                  <c:v>437</c:v>
                </c:pt>
                <c:pt idx="6">
                  <c:v>426</c:v>
                </c:pt>
                <c:pt idx="7">
                  <c:v>433</c:v>
                </c:pt>
                <c:pt idx="8">
                  <c:v>406</c:v>
                </c:pt>
                <c:pt idx="9">
                  <c:v>356</c:v>
                </c:pt>
                <c:pt idx="10">
                  <c:v>431</c:v>
                </c:pt>
                <c:pt idx="11">
                  <c:v>389</c:v>
                </c:pt>
                <c:pt idx="12">
                  <c:v>436</c:v>
                </c:pt>
                <c:pt idx="13">
                  <c:v>405</c:v>
                </c:pt>
                <c:pt idx="14">
                  <c:v>414</c:v>
                </c:pt>
                <c:pt idx="15">
                  <c:v>478</c:v>
                </c:pt>
                <c:pt idx="16">
                  <c:v>392</c:v>
                </c:pt>
                <c:pt idx="17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1-4FAF-9097-937CCA7EF3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axId val="223064832"/>
        <c:axId val="223066752"/>
      </c:barChart>
      <c:catAx>
        <c:axId val="223064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45135444424552335"/>
              <c:y val="0.911706384862389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75" cap="flat" cmpd="sng" algn="ctr">
            <a:solidFill>
              <a:schemeClr val="lt1">
                <a:lumMod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cap="all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066752"/>
        <c:crosses val="autoZero"/>
        <c:auto val="1"/>
        <c:lblAlgn val="ctr"/>
        <c:lblOffset val="100"/>
        <c:noMultiLvlLbl val="0"/>
      </c:catAx>
      <c:valAx>
        <c:axId val="22306675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Points</a:t>
                </a:r>
              </a:p>
            </c:rich>
          </c:tx>
          <c:layout>
            <c:manualLayout>
              <c:xMode val="edge"/>
              <c:yMode val="edge"/>
              <c:x val="2.9567538829977404E-2"/>
              <c:y val="0.854358833523945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064832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lt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6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TheBDFL.com Growth Chart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6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58007165162749"/>
          <c:y val="0.10407619047619046"/>
          <c:w val="0.84230881723726136"/>
          <c:h val="0.75498862642169728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002346"/>
            </a:solidFill>
            <a:ln w="12700">
              <a:solidFill>
                <a:schemeClr val="bg1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Misc.!$S$5:$S$22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Misc.!$T$5:$T$22</c:f>
              <c:numCache>
                <c:formatCode>#,##0</c:formatCode>
                <c:ptCount val="18"/>
                <c:pt idx="0">
                  <c:v>2285</c:v>
                </c:pt>
                <c:pt idx="1">
                  <c:v>3187</c:v>
                </c:pt>
                <c:pt idx="2">
                  <c:v>3274</c:v>
                </c:pt>
                <c:pt idx="3">
                  <c:v>3373</c:v>
                </c:pt>
                <c:pt idx="4">
                  <c:v>3072</c:v>
                </c:pt>
                <c:pt idx="5">
                  <c:v>3048</c:v>
                </c:pt>
                <c:pt idx="6">
                  <c:v>3609</c:v>
                </c:pt>
                <c:pt idx="7">
                  <c:v>4339</c:v>
                </c:pt>
                <c:pt idx="8">
                  <c:v>3193</c:v>
                </c:pt>
                <c:pt idx="9">
                  <c:v>4487</c:v>
                </c:pt>
                <c:pt idx="10">
                  <c:v>4352</c:v>
                </c:pt>
                <c:pt idx="11">
                  <c:v>4365</c:v>
                </c:pt>
                <c:pt idx="12">
                  <c:v>5958</c:v>
                </c:pt>
                <c:pt idx="13">
                  <c:v>6029</c:v>
                </c:pt>
                <c:pt idx="14">
                  <c:v>7177</c:v>
                </c:pt>
                <c:pt idx="15">
                  <c:v>5700</c:v>
                </c:pt>
                <c:pt idx="16">
                  <c:v>4133</c:v>
                </c:pt>
                <c:pt idx="17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4-43AC-AA45-AAA72EC8B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387616"/>
        <c:axId val="516364656"/>
      </c:areaChart>
      <c:catAx>
        <c:axId val="516387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 MEASURED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364656"/>
        <c:crosses val="autoZero"/>
        <c:auto val="1"/>
        <c:lblAlgn val="ctr"/>
        <c:lblOffset val="100"/>
        <c:noMultiLvlLbl val="0"/>
      </c:catAx>
      <c:valAx>
        <c:axId val="51636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UNIQUE VIEWERS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387616"/>
        <c:crosses val="autoZero"/>
        <c:crossBetween val="midCat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sz="13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="1"/>
              <a:t>Points</a:t>
            </a:r>
            <a:r>
              <a:rPr lang="en-US" b="1" baseline="0"/>
              <a:t> Per Team Per Game                              NFL vs. BDFL</a:t>
            </a:r>
            <a:endParaRPr lang="en-US" b="1"/>
          </a:p>
        </c:rich>
      </c:tx>
      <c:layout>
        <c:manualLayout>
          <c:xMode val="edge"/>
          <c:yMode val="edge"/>
          <c:x val="0.29365759510739597"/>
          <c:y val="7.2680959127896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Misc.!$C$38</c:f>
              <c:strCache>
                <c:ptCount val="1"/>
                <c:pt idx="0">
                  <c:v>NFL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Misc.!$D$37:$G$37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Misc.!$D$38:$F$38</c:f>
              <c:numCache>
                <c:formatCode>General</c:formatCode>
                <c:ptCount val="3"/>
                <c:pt idx="0">
                  <c:v>24.8</c:v>
                </c:pt>
                <c:pt idx="1">
                  <c:v>23.2</c:v>
                </c:pt>
                <c:pt idx="2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1-4C7E-9A8A-C8D7959288B8}"/>
            </c:ext>
          </c:extLst>
        </c:ser>
        <c:ser>
          <c:idx val="1"/>
          <c:order val="1"/>
          <c:tx>
            <c:strRef>
              <c:f>Misc.!$C$39</c:f>
              <c:strCache>
                <c:ptCount val="1"/>
                <c:pt idx="0">
                  <c:v>BDFL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Misc.!$D$37:$G$37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Misc.!$D$39:$F$39</c:f>
              <c:numCache>
                <c:formatCode>General</c:formatCode>
                <c:ptCount val="3"/>
                <c:pt idx="0">
                  <c:v>25.7</c:v>
                </c:pt>
                <c:pt idx="1">
                  <c:v>26.2</c:v>
                </c:pt>
                <c:pt idx="2">
                  <c:v>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1-4C7E-9A8A-C8D795928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62968328"/>
        <c:axId val="662969640"/>
      </c:barChart>
      <c:catAx>
        <c:axId val="662968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969640"/>
        <c:crosses val="autoZero"/>
        <c:auto val="0"/>
        <c:lblAlgn val="ctr"/>
        <c:lblOffset val="100"/>
        <c:noMultiLvlLbl val="0"/>
      </c:catAx>
      <c:valAx>
        <c:axId val="66296964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968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02230971128608"/>
          <c:y val="0.83854111986001745"/>
          <c:w val="0.43395538057742783"/>
          <c:h val="0.11979221347331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7">
  <cs:axisTitle>
    <cs:lnRef idx="0"/>
    <cs:fillRef idx="0"/>
    <cs:effectRef idx="0"/>
    <cs:fontRef idx="minor">
      <a:schemeClr val="lt1">
        <a:lumMod val="8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75" cap="flat" cmpd="sng" algn="ctr">
        <a:solidFill>
          <a:schemeClr val="lt1">
            <a:lumMod val="75000"/>
          </a:schemeClr>
        </a:solidFill>
        <a:round/>
        <a:headEnd type="none" w="sm" len="sm"/>
        <a:tailEnd type="none" w="sm" len="sm"/>
      </a:ln>
    </cs:spPr>
    <cs:defRPr sz="900" b="1" kern="1200" cap="all" baseline="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lt1">
            <a:lumMod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85000"/>
      </a:schemeClr>
    </cs:fontRef>
    <cs:spPr>
      <a:solidFill>
        <a:schemeClr val="dk1">
          <a:lumMod val="65000"/>
          <a:lumOff val="35000"/>
        </a:schemeClr>
      </a:solidFill>
      <a:ln>
        <a:solidFill>
          <a:schemeClr val="lt1">
            <a:lumMod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50000"/>
      </a:schemeClr>
    </cs:fontRef>
    <cs:spPr>
      <a:ln w="9525">
        <a:solidFill>
          <a:schemeClr val="lt1">
            <a:lumMod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prstDash val="sysDot"/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6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bg1">
        <a:lumMod val="85000"/>
      </a:schemeClr>
    </cs:fontRef>
    <cs:spPr>
      <a:ln w="19050" cap="flat" cmpd="sng" algn="ctr">
        <a:solidFill>
          <a:schemeClr val="bg1">
            <a:lumMod val="85000"/>
          </a:schemeClr>
        </a:solidFill>
        <a:round/>
        <a:headEnd type="none" w="sm" len="sm"/>
        <a:tailEnd type="none" w="sm" len="sm"/>
      </a:ln>
    </cs:spPr>
    <cs:defRPr sz="900" b="1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ajor">
      <a:schemeClr val="lt1">
        <a:lumMod val="8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</xdr:colOff>
      <xdr:row>31</xdr:row>
      <xdr:rowOff>95250</xdr:rowOff>
    </xdr:from>
    <xdr:to>
      <xdr:col>14</xdr:col>
      <xdr:colOff>269875</xdr:colOff>
      <xdr:row>55</xdr:row>
      <xdr:rowOff>80961</xdr:rowOff>
    </xdr:to>
    <xdr:graphicFrame macro="">
      <xdr:nvGraphicFramePr>
        <xdr:cNvPr id="1408020" name="Chart 2">
          <a:extLst>
            <a:ext uri="{FF2B5EF4-FFF2-40B4-BE49-F238E27FC236}">
              <a16:creationId xmlns:a16="http://schemas.microsoft.com/office/drawing/2014/main" id="{00000000-0008-0000-0000-0000147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38099</xdr:colOff>
      <xdr:row>31</xdr:row>
      <xdr:rowOff>19049</xdr:rowOff>
    </xdr:from>
    <xdr:to>
      <xdr:col>22</xdr:col>
      <xdr:colOff>161925</xdr:colOff>
      <xdr:row>56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7CD453-2D69-46C9-88D1-D707A26B8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52386</xdr:colOff>
      <xdr:row>40</xdr:row>
      <xdr:rowOff>38099</xdr:rowOff>
    </xdr:from>
    <xdr:to>
      <xdr:col>13</xdr:col>
      <xdr:colOff>571500</xdr:colOff>
      <xdr:row>55</xdr:row>
      <xdr:rowOff>57149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A9B727-4F2B-4E2B-8916-A1D2D154D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d\Documents\BDFL\2024BDFLOfficialScoring%20W1.xlsx" TargetMode="External"/><Relationship Id="rId1" Type="http://schemas.openxmlformats.org/officeDocument/2006/relationships/externalLinkPath" Target="/Users/Hand/AppData/Local/Microsoft/Windows/INetCache/Content.Outlook/68RJSET8/2024BDFLOfficialScoring%20W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d\AppData\Local\Microsoft\Windows\INetCache\Content.Outlook\68RJSET8\Copy%20of%202024BDFLOfficialScoring12.xlsx" TargetMode="External"/><Relationship Id="rId1" Type="http://schemas.openxmlformats.org/officeDocument/2006/relationships/externalLinkPath" Target="/Users/Hand/AppData/Local/Microsoft/Windows/INetCache/Content.Outlook/68RJSET8/Copy%20of%202024BDFLOfficialScoring12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d\Documents\BDFL\2024BDFLOfficialScoring%20W13.xlsx" TargetMode="External"/><Relationship Id="rId1" Type="http://schemas.openxmlformats.org/officeDocument/2006/relationships/externalLinkPath" Target="2024BDFLOfficialScoring%20W13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d\Documents\BDFL\2024BDFLOfficialScoring%20W14.xlsx" TargetMode="External"/><Relationship Id="rId1" Type="http://schemas.openxmlformats.org/officeDocument/2006/relationships/externalLinkPath" Target="2024BDFLOfficialScoring%20W14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d\AppData\Local\Microsoft\Windows\INetCache\Content.Outlook\68RJSET8\Copy%20of%202024BDFLOfficialScoring%2015.xlsx" TargetMode="External"/><Relationship Id="rId1" Type="http://schemas.openxmlformats.org/officeDocument/2006/relationships/externalLinkPath" Target="/Users/Hand/AppData/Local/Microsoft/Windows/INetCache/Content.Outlook/68RJSET8/Copy%20of%202024BDFLOfficialScoring%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d\AppData\Local\Microsoft\Windows\INetCache\Content.Outlook\68RJSET8\Copy%20of%202024BDFLOfficialScoring%2016.xlsx" TargetMode="External"/><Relationship Id="rId1" Type="http://schemas.openxmlformats.org/officeDocument/2006/relationships/externalLinkPath" Target="/Users/Hand/AppData/Local/Microsoft/Windows/INetCache/Content.Outlook/68RJSET8/Copy%20of%202024BDFLOfficialScoring%201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d\AppData\Local\Microsoft\Windows\INetCache\Content.Outlook\68RJSET8\2024BDFLOfficialScoring%20W2.xlsx" TargetMode="External"/><Relationship Id="rId1" Type="http://schemas.openxmlformats.org/officeDocument/2006/relationships/externalLinkPath" Target="/Users/Hand/AppData/Local/Microsoft/Windows/INetCache/Content.Outlook/68RJSET8/2024BDFLOfficialScoring%20W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d\AppData\Local\Microsoft\Windows\INetCache\Content.Outlook\68RJSET8\2024BDFLOfficialScoring%20week%203.xlsx" TargetMode="External"/><Relationship Id="rId1" Type="http://schemas.openxmlformats.org/officeDocument/2006/relationships/externalLinkPath" Target="/Users/Hand/AppData/Local/Microsoft/Windows/INetCache/Content.Outlook/68RJSET8/2024BDFLOfficialScoring%20week%20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d\Documents\BDFL\2024BDFLOfficialScoring%20W5.xlsx" TargetMode="External"/><Relationship Id="rId1" Type="http://schemas.openxmlformats.org/officeDocument/2006/relationships/externalLinkPath" Target="2024BDFLOfficialScoring%20W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d\Documents\BDFL\2024BDFLOfficialScoring%20W7.xlsx" TargetMode="External"/><Relationship Id="rId1" Type="http://schemas.openxmlformats.org/officeDocument/2006/relationships/externalLinkPath" Target="2024BDFLOfficialScoring%20W7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d\Documents\BDFL\2024BDFLOfficialScoring%20W8.xlsx" TargetMode="External"/><Relationship Id="rId1" Type="http://schemas.openxmlformats.org/officeDocument/2006/relationships/externalLinkPath" Target="2024BDFLOfficialScoring%20W8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d\Documents\BDFL\2024BDFLOfficialScoring%20W9.xlsx" TargetMode="External"/><Relationship Id="rId1" Type="http://schemas.openxmlformats.org/officeDocument/2006/relationships/externalLinkPath" Target="2024BDFLOfficialScoring%20W9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d\Documents\BDFL\2024BDFLOfficialScoring%20W10.xlsx" TargetMode="External"/><Relationship Id="rId1" Type="http://schemas.openxmlformats.org/officeDocument/2006/relationships/externalLinkPath" Target="2024BDFLOfficialScoring%20W10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d\Documents\BDFL\2024BDFLOfficialScoring%20W11.xlsx" TargetMode="External"/><Relationship Id="rId1" Type="http://schemas.openxmlformats.org/officeDocument/2006/relationships/externalLinkPath" Target="2024BDFLOfficialScoring%20W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 Totals"/>
      <sheetName val="wk1"/>
      <sheetName val="wk2"/>
      <sheetName val="wk3"/>
      <sheetName val="wk4"/>
      <sheetName val="wk5"/>
      <sheetName val="wk6"/>
      <sheetName val="wk7"/>
      <sheetName val="wk8"/>
      <sheetName val="wk9"/>
      <sheetName val="wk10"/>
      <sheetName val="wk11"/>
      <sheetName val="wk12"/>
      <sheetName val="wk13"/>
      <sheetName val="wk14"/>
      <sheetName val="wk15"/>
      <sheetName val="wk16"/>
      <sheetName val="wk17"/>
      <sheetName val="wk18"/>
      <sheetName val="Roster Totals"/>
      <sheetName val="Schedule"/>
      <sheetName val="Misc."/>
      <sheetName val="Headlines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 Totals"/>
      <sheetName val="wk1"/>
      <sheetName val="wk2"/>
      <sheetName val="wk3"/>
      <sheetName val="wk4"/>
      <sheetName val="wk5"/>
      <sheetName val="wk6"/>
      <sheetName val="wk7"/>
      <sheetName val="wk8"/>
      <sheetName val="wk9"/>
      <sheetName val="wk10"/>
      <sheetName val="wk11"/>
      <sheetName val="wk12"/>
      <sheetName val="wk13"/>
      <sheetName val="wk14"/>
      <sheetName val="wk15"/>
      <sheetName val="wk16"/>
      <sheetName val="wk17"/>
      <sheetName val="wk18"/>
      <sheetName val="Roster Totals"/>
      <sheetName val="Schedule"/>
      <sheetName val="Misc."/>
      <sheetName val="2025 Standings"/>
      <sheetName val="Headlines"/>
    </sheetNames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 Totals"/>
      <sheetName val="wk1"/>
      <sheetName val="wk2"/>
      <sheetName val="wk3"/>
      <sheetName val="wk4"/>
      <sheetName val="wk5"/>
      <sheetName val="wk6"/>
      <sheetName val="wk7"/>
      <sheetName val="wk8"/>
      <sheetName val="wk9"/>
      <sheetName val="wk10"/>
      <sheetName val="wk11"/>
      <sheetName val="wk12"/>
      <sheetName val="wk13"/>
      <sheetName val="wk14"/>
      <sheetName val="wk15"/>
      <sheetName val="wk16"/>
      <sheetName val="wk17"/>
      <sheetName val="wk18"/>
      <sheetName val="Roster Totals"/>
      <sheetName val="Schedule"/>
      <sheetName val="Misc."/>
      <sheetName val="2025 Standings"/>
      <sheetName val="Headlines"/>
    </sheetNames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 Totals"/>
      <sheetName val="wk1"/>
      <sheetName val="wk2"/>
      <sheetName val="wk3"/>
      <sheetName val="wk4"/>
      <sheetName val="wk5"/>
      <sheetName val="wk6"/>
      <sheetName val="wk7"/>
      <sheetName val="wk8"/>
      <sheetName val="wk9"/>
      <sheetName val="wk10"/>
      <sheetName val="wk11"/>
      <sheetName val="wk12"/>
      <sheetName val="wk13"/>
      <sheetName val="wk14"/>
      <sheetName val="wk15"/>
      <sheetName val="wk16"/>
      <sheetName val="wk17"/>
      <sheetName val="wk18"/>
      <sheetName val="Roster Totals"/>
      <sheetName val="Schedule"/>
      <sheetName val="Misc."/>
      <sheetName val="2025 Standings"/>
      <sheetName val="Headlines"/>
    </sheetNames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 Totals"/>
      <sheetName val="wk1"/>
      <sheetName val="wk2"/>
      <sheetName val="wk3"/>
      <sheetName val="wk4"/>
      <sheetName val="wk5"/>
      <sheetName val="wk6"/>
      <sheetName val="wk7"/>
      <sheetName val="wk8"/>
      <sheetName val="wk9"/>
      <sheetName val="wk10"/>
      <sheetName val="wk11"/>
      <sheetName val="wk12"/>
      <sheetName val="wk13"/>
      <sheetName val="wk14"/>
      <sheetName val="wk15"/>
      <sheetName val="wk16"/>
      <sheetName val="wk17"/>
      <sheetName val="wk18"/>
      <sheetName val="Roster Totals"/>
      <sheetName val="Schedule"/>
      <sheetName val="Misc."/>
      <sheetName val="2025 Standings"/>
      <sheetName val="Headlines"/>
    </sheetNames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 Totals"/>
      <sheetName val="wk1"/>
      <sheetName val="wk2"/>
      <sheetName val="wk3"/>
      <sheetName val="wk4"/>
      <sheetName val="wk5"/>
      <sheetName val="wk6"/>
      <sheetName val="wk7"/>
      <sheetName val="wk8"/>
      <sheetName val="wk9"/>
      <sheetName val="wk10"/>
      <sheetName val="wk11"/>
      <sheetName val="wk12"/>
      <sheetName val="wk13"/>
      <sheetName val="wk14"/>
      <sheetName val="wk15"/>
      <sheetName val="wk16"/>
      <sheetName val="wk17"/>
      <sheetName val="wk18"/>
      <sheetName val="Roster Totals"/>
      <sheetName val="Schedule"/>
      <sheetName val="Misc."/>
      <sheetName val="2025 Standings"/>
      <sheetName val="Headlines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 Totals"/>
      <sheetName val="wk1"/>
      <sheetName val="wk2"/>
      <sheetName val="wk3"/>
      <sheetName val="wk4"/>
      <sheetName val="wk5"/>
      <sheetName val="wk6"/>
      <sheetName val="wk7"/>
      <sheetName val="wk8"/>
      <sheetName val="wk9"/>
      <sheetName val="wk10"/>
      <sheetName val="wk11"/>
      <sheetName val="wk12"/>
      <sheetName val="wk13"/>
      <sheetName val="wk14"/>
      <sheetName val="wk15"/>
      <sheetName val="wk16"/>
      <sheetName val="wk17"/>
      <sheetName val="wk18"/>
      <sheetName val="Roster Totals"/>
      <sheetName val="Schedule"/>
      <sheetName val="Misc."/>
      <sheetName val="2025 Standings"/>
      <sheetName val="Headlines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 Totals"/>
      <sheetName val="wk1"/>
      <sheetName val="wk2"/>
      <sheetName val="wk3"/>
      <sheetName val="wk4"/>
      <sheetName val="wk5"/>
      <sheetName val="wk6"/>
      <sheetName val="wk7"/>
      <sheetName val="wk8"/>
      <sheetName val="wk9"/>
      <sheetName val="wk10"/>
      <sheetName val="wk11"/>
      <sheetName val="wk12"/>
      <sheetName val="wk13"/>
      <sheetName val="wk14"/>
      <sheetName val="wk15"/>
      <sheetName val="wk16"/>
      <sheetName val="wk17"/>
      <sheetName val="wk18"/>
      <sheetName val="Roster Totals"/>
      <sheetName val="Roster Totals (2)"/>
      <sheetName val="Schedule"/>
      <sheetName val="Misc."/>
      <sheetName val="2025 Standings"/>
      <sheetName val="Headlines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 Totals"/>
      <sheetName val="wk1"/>
      <sheetName val="wk2"/>
      <sheetName val="wk3"/>
      <sheetName val="wk4"/>
      <sheetName val="wk5"/>
      <sheetName val="wk6"/>
      <sheetName val="wk7"/>
      <sheetName val="wk8"/>
      <sheetName val="wk9"/>
      <sheetName val="wk10"/>
      <sheetName val="wk11"/>
      <sheetName val="wk12"/>
      <sheetName val="wk13"/>
      <sheetName val="wk14"/>
      <sheetName val="wk15"/>
      <sheetName val="wk16"/>
      <sheetName val="wk17"/>
      <sheetName val="wk18"/>
      <sheetName val="Roster Totals"/>
      <sheetName val="Schedule"/>
      <sheetName val="Misc."/>
      <sheetName val="2025 Standings"/>
      <sheetName val="Headlines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 Totals"/>
      <sheetName val="wk1"/>
      <sheetName val="wk2"/>
      <sheetName val="wk3"/>
      <sheetName val="wk4"/>
      <sheetName val="wk5"/>
      <sheetName val="wk6"/>
      <sheetName val="wk7"/>
      <sheetName val="wk8"/>
      <sheetName val="wk9"/>
      <sheetName val="wk10"/>
      <sheetName val="wk11"/>
      <sheetName val="wk12"/>
      <sheetName val="wk13"/>
      <sheetName val="wk14"/>
      <sheetName val="wk15"/>
      <sheetName val="wk16"/>
      <sheetName val="wk17"/>
      <sheetName val="wk18"/>
      <sheetName val="Roster Totals"/>
      <sheetName val="Schedule"/>
      <sheetName val="Misc."/>
      <sheetName val="2025 Standings"/>
      <sheetName val="Headlines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 Totals"/>
      <sheetName val="wk1"/>
      <sheetName val="wk2"/>
      <sheetName val="wk3"/>
      <sheetName val="wk4"/>
      <sheetName val="wk5"/>
      <sheetName val="wk6"/>
      <sheetName val="wk7"/>
      <sheetName val="wk8"/>
      <sheetName val="wk9"/>
      <sheetName val="wk10"/>
      <sheetName val="wk11"/>
      <sheetName val="wk12"/>
      <sheetName val="wk13"/>
      <sheetName val="wk14"/>
      <sheetName val="wk15"/>
      <sheetName val="wk16"/>
      <sheetName val="wk17"/>
      <sheetName val="wk18"/>
      <sheetName val="Roster Totals"/>
      <sheetName val="Schedule"/>
      <sheetName val="Misc."/>
      <sheetName val="2025 Standings"/>
      <sheetName val="Headlines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 Totals"/>
      <sheetName val="wk1"/>
      <sheetName val="wk2"/>
      <sheetName val="wk3"/>
      <sheetName val="wk4"/>
      <sheetName val="wk5"/>
      <sheetName val="wk6"/>
      <sheetName val="wk7"/>
      <sheetName val="wk8"/>
      <sheetName val="wk9"/>
      <sheetName val="wk10"/>
      <sheetName val="wk11"/>
      <sheetName val="wk12"/>
      <sheetName val="wk13"/>
      <sheetName val="wk14"/>
      <sheetName val="wk15"/>
      <sheetName val="wk16"/>
      <sheetName val="wk17"/>
      <sheetName val="wk18"/>
      <sheetName val="Roster Totals"/>
      <sheetName val="Schedule"/>
      <sheetName val="Misc."/>
      <sheetName val="2025 Standings"/>
      <sheetName val="Headlines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 Totals"/>
      <sheetName val="wk1"/>
      <sheetName val="wk2"/>
      <sheetName val="wk3"/>
      <sheetName val="wk4"/>
      <sheetName val="wk5"/>
      <sheetName val="wk6"/>
      <sheetName val="wk7"/>
      <sheetName val="wk8"/>
      <sheetName val="wk9"/>
      <sheetName val="wk10"/>
      <sheetName val="wk11"/>
      <sheetName val="wk12"/>
      <sheetName val="wk13"/>
      <sheetName val="wk14"/>
      <sheetName val="wk15"/>
      <sheetName val="wk16"/>
      <sheetName val="wk17"/>
      <sheetName val="wk18"/>
      <sheetName val="Roster Totals"/>
      <sheetName val="Schedule"/>
      <sheetName val="Misc."/>
      <sheetName val="2025 Standings"/>
      <sheetName val="Headlines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 Totals"/>
      <sheetName val="wk1"/>
      <sheetName val="wk2"/>
      <sheetName val="wk3"/>
      <sheetName val="wk4"/>
      <sheetName val="wk5"/>
      <sheetName val="wk6"/>
      <sheetName val="wk7"/>
      <sheetName val="wk8"/>
      <sheetName val="wk9"/>
      <sheetName val="wk10"/>
      <sheetName val="wk11"/>
      <sheetName val="wk12"/>
      <sheetName val="wk13"/>
      <sheetName val="wk14"/>
      <sheetName val="wk15"/>
      <sheetName val="wk16"/>
      <sheetName val="wk17"/>
      <sheetName val="wk18"/>
      <sheetName val="Roster Totals"/>
      <sheetName val="Schedule"/>
      <sheetName val="Misc."/>
      <sheetName val="2025 Standings"/>
      <sheetName val="Headlines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spn.com/nfl/team/_/name/bal/baltimore-ravens" TargetMode="External"/><Relationship Id="rId13" Type="http://schemas.openxmlformats.org/officeDocument/2006/relationships/hyperlink" Target="https://www.espn.com/nfl/team/_/name/cin/cincinnati-bengals" TargetMode="External"/><Relationship Id="rId3" Type="http://schemas.openxmlformats.org/officeDocument/2006/relationships/hyperlink" Target="https://www.espn.com/nfl/team/_/name/pit/pittsburgh-steelers" TargetMode="External"/><Relationship Id="rId7" Type="http://schemas.openxmlformats.org/officeDocument/2006/relationships/hyperlink" Target="https://www.espn.com/nfl/team/_/name/pit/pittsburgh-steelers" TargetMode="External"/><Relationship Id="rId12" Type="http://schemas.openxmlformats.org/officeDocument/2006/relationships/hyperlink" Target="https://www.espn.com/nfl/team/_/name/bal/baltimore-ravens" TargetMode="External"/><Relationship Id="rId2" Type="http://schemas.openxmlformats.org/officeDocument/2006/relationships/hyperlink" Target="https://www.espn.com/nfl/team/_/name/cle/cleveland-browns" TargetMode="External"/><Relationship Id="rId16" Type="http://schemas.openxmlformats.org/officeDocument/2006/relationships/hyperlink" Target="https://www.espn.com/nfl/team/_/name/bal/baltimore-ravens" TargetMode="External"/><Relationship Id="rId1" Type="http://schemas.openxmlformats.org/officeDocument/2006/relationships/hyperlink" Target="https://www.espn.com/nfl/team/_/name/cin/cincinnati-bengals" TargetMode="External"/><Relationship Id="rId6" Type="http://schemas.openxmlformats.org/officeDocument/2006/relationships/hyperlink" Target="https://www.espn.com/nfl/team/_/name/cle/cleveland-browns" TargetMode="External"/><Relationship Id="rId11" Type="http://schemas.openxmlformats.org/officeDocument/2006/relationships/hyperlink" Target="https://www.espn.com/nfl/team/_/name/pit/pittsburgh-steelers" TargetMode="External"/><Relationship Id="rId5" Type="http://schemas.openxmlformats.org/officeDocument/2006/relationships/hyperlink" Target="https://www.espn.com/nfl/team/_/name/cin/cincinnati-bengals" TargetMode="External"/><Relationship Id="rId15" Type="http://schemas.openxmlformats.org/officeDocument/2006/relationships/hyperlink" Target="https://www.espn.com/nfl/team/_/name/pit/pittsburgh-steelers" TargetMode="External"/><Relationship Id="rId10" Type="http://schemas.openxmlformats.org/officeDocument/2006/relationships/hyperlink" Target="https://www.espn.com/nfl/team/_/name/cle/cleveland-browns" TargetMode="External"/><Relationship Id="rId4" Type="http://schemas.openxmlformats.org/officeDocument/2006/relationships/hyperlink" Target="https://www.espn.com/nfl/team/_/name/bal/baltimore-ravens" TargetMode="External"/><Relationship Id="rId9" Type="http://schemas.openxmlformats.org/officeDocument/2006/relationships/hyperlink" Target="https://www.espn.com/nfl/team/_/name/cin/cincinnati-bengals" TargetMode="External"/><Relationship Id="rId14" Type="http://schemas.openxmlformats.org/officeDocument/2006/relationships/hyperlink" Target="https://www.espn.com/nfl/team/_/name/cle/cleveland-browns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5"/>
  <sheetViews>
    <sheetView view="pageBreakPreview" topLeftCell="A21" zoomScale="120" zoomScaleNormal="100" zoomScaleSheetLayoutView="120" workbookViewId="0">
      <selection activeCell="R51" sqref="R51"/>
    </sheetView>
  </sheetViews>
  <sheetFormatPr defaultRowHeight="12.75"/>
  <cols>
    <col min="1" max="1" width="27.140625" customWidth="1"/>
    <col min="2" max="19" width="5.7109375" customWidth="1"/>
    <col min="20" max="20" width="7" customWidth="1"/>
  </cols>
  <sheetData>
    <row r="1" spans="1:23" s="3" customFormat="1" ht="12.95" customHeight="1">
      <c r="A1" s="156" t="s">
        <v>488</v>
      </c>
      <c r="B1" s="160" t="s">
        <v>83</v>
      </c>
      <c r="C1" s="160" t="s">
        <v>84</v>
      </c>
      <c r="D1" s="160" t="s">
        <v>85</v>
      </c>
      <c r="E1" s="160" t="s">
        <v>86</v>
      </c>
      <c r="F1" s="160" t="s">
        <v>87</v>
      </c>
      <c r="G1" s="160" t="s">
        <v>88</v>
      </c>
      <c r="H1" s="160" t="s">
        <v>89</v>
      </c>
      <c r="I1" s="160" t="s">
        <v>90</v>
      </c>
      <c r="J1" s="160" t="s">
        <v>91</v>
      </c>
      <c r="K1" s="160" t="s">
        <v>92</v>
      </c>
      <c r="L1" s="160" t="s">
        <v>93</v>
      </c>
      <c r="M1" s="160" t="s">
        <v>94</v>
      </c>
      <c r="N1" s="160" t="s">
        <v>95</v>
      </c>
      <c r="O1" s="160" t="s">
        <v>96</v>
      </c>
      <c r="P1" s="160" t="s">
        <v>97</v>
      </c>
      <c r="Q1" s="335" t="s">
        <v>98</v>
      </c>
      <c r="R1" s="335" t="s">
        <v>99</v>
      </c>
      <c r="S1" s="335" t="s">
        <v>199</v>
      </c>
      <c r="T1" s="160" t="s">
        <v>17</v>
      </c>
    </row>
    <row r="2" spans="1:23" s="1" customFormat="1" ht="12.95" customHeight="1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3" s="1" customFormat="1" ht="12.95" customHeight="1">
      <c r="A3" s="159" t="s">
        <v>23</v>
      </c>
      <c r="B3" s="161"/>
      <c r="C3" s="161"/>
      <c r="D3" s="161"/>
      <c r="E3" s="159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</row>
    <row r="4" spans="1:23" s="1" customFormat="1" ht="12.95" customHeight="1">
      <c r="A4" s="96" t="s">
        <v>26</v>
      </c>
      <c r="B4" s="97">
        <f>'wk1'!$P$14</f>
        <v>38</v>
      </c>
      <c r="C4" s="97">
        <f>'wk2'!$P$14</f>
        <v>20</v>
      </c>
      <c r="D4" s="97">
        <f>'wk3'!$P$14</f>
        <v>18</v>
      </c>
      <c r="E4" s="97">
        <f>'wk4'!$P$14</f>
        <v>21</v>
      </c>
      <c r="F4" s="97">
        <f>'wk5'!$P$14</f>
        <v>25</v>
      </c>
      <c r="G4" s="97">
        <f>'wk6'!$P$14</f>
        <v>36</v>
      </c>
      <c r="H4" s="97">
        <f>'wk7'!$P$14</f>
        <v>28</v>
      </c>
      <c r="I4" s="97">
        <f>'wk8'!$P$14</f>
        <v>28</v>
      </c>
      <c r="J4" s="97">
        <f>'wk9'!$P$14</f>
        <v>31</v>
      </c>
      <c r="K4" s="97">
        <f>'wk10'!$P$14</f>
        <v>23</v>
      </c>
      <c r="L4" s="97">
        <f>'wk11'!$P$14</f>
        <v>47</v>
      </c>
      <c r="M4" s="97">
        <f>'wk12'!$P$14</f>
        <v>25</v>
      </c>
      <c r="N4" s="97">
        <f>'wk13'!$P$14</f>
        <v>25</v>
      </c>
      <c r="O4" s="97">
        <f>'wk14'!$P$14</f>
        <v>32</v>
      </c>
      <c r="P4" s="97">
        <f>'wk15'!$P$14</f>
        <v>22</v>
      </c>
      <c r="Q4" s="97">
        <f>'wk16'!$P$14</f>
        <v>21</v>
      </c>
      <c r="R4" s="97">
        <f>'wk17'!$P$14</f>
        <v>26</v>
      </c>
      <c r="S4" s="97">
        <f>'wk18'!$P$14</f>
        <v>11</v>
      </c>
      <c r="T4" s="97">
        <f>SUM(B4:S4)</f>
        <v>477</v>
      </c>
    </row>
    <row r="5" spans="1:23" s="1" customFormat="1" ht="12.95" customHeight="1">
      <c r="A5" s="96" t="s">
        <v>111</v>
      </c>
      <c r="B5" s="97">
        <f>'wk1'!$P$25</f>
        <v>22</v>
      </c>
      <c r="C5" s="97">
        <f>'wk2'!$P$25</f>
        <v>28</v>
      </c>
      <c r="D5" s="97">
        <f>'wk3'!$P$25</f>
        <v>14</v>
      </c>
      <c r="E5" s="97">
        <f>'wk4'!$P$25</f>
        <v>35</v>
      </c>
      <c r="F5" s="97">
        <f>'wk5'!$P$25</f>
        <v>22</v>
      </c>
      <c r="G5" s="97">
        <f>'wk6'!$P$25</f>
        <v>16</v>
      </c>
      <c r="H5" s="97">
        <f>'wk7'!$P$25</f>
        <v>24</v>
      </c>
      <c r="I5" s="97">
        <f>'wk8'!$P$25</f>
        <v>20</v>
      </c>
      <c r="J5" s="97">
        <f>'wk9'!$P$25</f>
        <v>19</v>
      </c>
      <c r="K5" s="97">
        <f>'wk10'!$P$25</f>
        <v>19</v>
      </c>
      <c r="L5" s="97">
        <f>'wk11'!$P$25</f>
        <v>22</v>
      </c>
      <c r="M5" s="97">
        <f>'wk12'!$P$25</f>
        <v>25</v>
      </c>
      <c r="N5" s="97">
        <f>'wk13'!$P$25</f>
        <v>20</v>
      </c>
      <c r="O5" s="97">
        <f>'wk14'!$P$25</f>
        <v>16</v>
      </c>
      <c r="P5" s="97">
        <f>'wk15'!$P$25</f>
        <v>33</v>
      </c>
      <c r="Q5" s="97">
        <f>'wk16'!$P$25</f>
        <v>19</v>
      </c>
      <c r="R5" s="97">
        <f>'wk17'!$P$25</f>
        <v>32</v>
      </c>
      <c r="S5" s="97">
        <f>'wk18'!$P$25</f>
        <v>14</v>
      </c>
      <c r="T5" s="97">
        <f>SUM(B5:S5)</f>
        <v>400</v>
      </c>
    </row>
    <row r="6" spans="1:23" s="1" customFormat="1" ht="12.95" customHeight="1">
      <c r="A6" s="96" t="s">
        <v>24</v>
      </c>
      <c r="B6" s="97">
        <f>'wk1'!$H$36</f>
        <v>24</v>
      </c>
      <c r="C6" s="97">
        <f>'wk2'!$H$36</f>
        <v>26</v>
      </c>
      <c r="D6" s="97">
        <f>'wk3'!$H$36</f>
        <v>40</v>
      </c>
      <c r="E6" s="97">
        <f>'wk4'!$H$36</f>
        <v>20</v>
      </c>
      <c r="F6" s="97">
        <f>'wk5'!$H$36</f>
        <v>23</v>
      </c>
      <c r="G6" s="97">
        <f>'wk6'!$H$36</f>
        <v>20</v>
      </c>
      <c r="H6" s="97">
        <f>'wk7'!$H$36</f>
        <v>20</v>
      </c>
      <c r="I6" s="97">
        <f>'wk8'!$H$36</f>
        <v>24</v>
      </c>
      <c r="J6" s="97">
        <f>'wk9'!$H$36</f>
        <v>33</v>
      </c>
      <c r="K6" s="97">
        <f>'wk10'!$H$36</f>
        <v>10</v>
      </c>
      <c r="L6" s="97">
        <f>'wk11'!$H$36</f>
        <v>15</v>
      </c>
      <c r="M6" s="97">
        <f>'wk12'!$H$36</f>
        <v>18</v>
      </c>
      <c r="N6" s="97">
        <f>'wk13'!$H$36</f>
        <v>36</v>
      </c>
      <c r="O6" s="97">
        <f>'wk14'!$H$36</f>
        <v>30</v>
      </c>
      <c r="P6" s="97">
        <f>'wk15'!$H$36</f>
        <v>18</v>
      </c>
      <c r="Q6" s="97">
        <f>'wk16'!$H$36</f>
        <v>24</v>
      </c>
      <c r="R6" s="97">
        <f>'wk17'!$H$36</f>
        <v>18</v>
      </c>
      <c r="S6" s="97">
        <f>'wk18'!$H$36</f>
        <v>0</v>
      </c>
      <c r="T6" s="97">
        <f>SUM(B6:S6)</f>
        <v>399</v>
      </c>
    </row>
    <row r="7" spans="1:23" s="1" customFormat="1" ht="12.95" customHeight="1">
      <c r="A7" s="96" t="s">
        <v>82</v>
      </c>
      <c r="B7" s="97">
        <f>'wk1'!$P$36</f>
        <v>13</v>
      </c>
      <c r="C7" s="97">
        <f>'wk2'!$P$36</f>
        <v>28</v>
      </c>
      <c r="D7" s="97">
        <f>'wk3'!$P$36</f>
        <v>32</v>
      </c>
      <c r="E7" s="97">
        <f>'wk4'!$P$36</f>
        <v>36</v>
      </c>
      <c r="F7" s="97">
        <f>'wk5'!$P$36</f>
        <v>23</v>
      </c>
      <c r="G7" s="97">
        <f>'wk6'!$P$36</f>
        <v>53</v>
      </c>
      <c r="H7" s="97">
        <f>'wk7'!$P$36</f>
        <v>22</v>
      </c>
      <c r="I7" s="97">
        <f>'wk8'!$P$36</f>
        <v>30</v>
      </c>
      <c r="J7" s="97">
        <f>'wk9'!$P$36</f>
        <v>30</v>
      </c>
      <c r="K7" s="97">
        <f>'wk10'!$P$36</f>
        <v>13</v>
      </c>
      <c r="L7" s="97">
        <f>'wk11'!$P$36</f>
        <v>51</v>
      </c>
      <c r="M7" s="97">
        <f>'wk12'!$P$36</f>
        <v>19</v>
      </c>
      <c r="N7" s="97">
        <f>'wk13'!$P$36</f>
        <v>32</v>
      </c>
      <c r="O7" s="97">
        <f>'wk14'!$P$36</f>
        <v>33</v>
      </c>
      <c r="P7" s="97">
        <f>'wk15'!$P$36</f>
        <v>28</v>
      </c>
      <c r="Q7" s="97">
        <f>'wk16'!$P$36</f>
        <v>23</v>
      </c>
      <c r="R7" s="97">
        <f>'wk17'!$P$36</f>
        <v>13</v>
      </c>
      <c r="S7" s="97">
        <f>'wk18'!$P$36</f>
        <v>41</v>
      </c>
      <c r="T7" s="97">
        <f>SUM(B7:S7)</f>
        <v>520</v>
      </c>
    </row>
    <row r="8" spans="1:23" s="1" customFormat="1" ht="12.95" customHeight="1">
      <c r="A8" s="159" t="s">
        <v>27</v>
      </c>
      <c r="B8" s="162">
        <f t="shared" ref="B8:S8" si="0">SUM(B4:B7)</f>
        <v>97</v>
      </c>
      <c r="C8" s="162">
        <f t="shared" si="0"/>
        <v>102</v>
      </c>
      <c r="D8" s="162">
        <f t="shared" si="0"/>
        <v>104</v>
      </c>
      <c r="E8" s="162">
        <f>SUM(E4:E7)</f>
        <v>112</v>
      </c>
      <c r="F8" s="162">
        <f t="shared" si="0"/>
        <v>93</v>
      </c>
      <c r="G8" s="162">
        <f t="shared" si="0"/>
        <v>125</v>
      </c>
      <c r="H8" s="162">
        <f t="shared" si="0"/>
        <v>94</v>
      </c>
      <c r="I8" s="162">
        <f t="shared" si="0"/>
        <v>102</v>
      </c>
      <c r="J8" s="162">
        <f t="shared" si="0"/>
        <v>113</v>
      </c>
      <c r="K8" s="162">
        <f t="shared" si="0"/>
        <v>65</v>
      </c>
      <c r="L8" s="162">
        <f t="shared" si="0"/>
        <v>135</v>
      </c>
      <c r="M8" s="162">
        <f t="shared" si="0"/>
        <v>87</v>
      </c>
      <c r="N8" s="162">
        <f t="shared" si="0"/>
        <v>113</v>
      </c>
      <c r="O8" s="162">
        <f t="shared" si="0"/>
        <v>111</v>
      </c>
      <c r="P8" s="162">
        <f t="shared" si="0"/>
        <v>101</v>
      </c>
      <c r="Q8" s="162">
        <f t="shared" si="0"/>
        <v>87</v>
      </c>
      <c r="R8" s="162">
        <f>SUM(R4:R7)</f>
        <v>89</v>
      </c>
      <c r="S8" s="162">
        <f t="shared" si="0"/>
        <v>66</v>
      </c>
      <c r="T8" s="162">
        <f>SUM(B8:S8)</f>
        <v>1796</v>
      </c>
      <c r="W8" s="157"/>
    </row>
    <row r="9" spans="1:23" s="1" customFormat="1" ht="12.95" customHeight="1">
      <c r="A9" s="96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</row>
    <row r="10" spans="1:23" s="1" customFormat="1" ht="12.95" customHeight="1">
      <c r="A10" s="364" t="s">
        <v>60</v>
      </c>
      <c r="B10" s="366"/>
      <c r="C10" s="366"/>
      <c r="D10" s="366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366"/>
      <c r="T10" s="366"/>
    </row>
    <row r="11" spans="1:23" s="1" customFormat="1" ht="12.95" customHeight="1">
      <c r="A11" s="96" t="s">
        <v>145</v>
      </c>
      <c r="B11" s="97">
        <f>'wk1'!$H$14</f>
        <v>39</v>
      </c>
      <c r="C11" s="97">
        <f>'wk2'!$H$14</f>
        <v>25</v>
      </c>
      <c r="D11" s="97">
        <f>'wk3'!$H$14</f>
        <v>19</v>
      </c>
      <c r="E11" s="97">
        <f>'wk4'!$H$14</f>
        <v>14</v>
      </c>
      <c r="F11" s="97">
        <f>'wk5'!$H$14</f>
        <v>14</v>
      </c>
      <c r="G11" s="97">
        <f>'wk6'!$H$14</f>
        <v>36</v>
      </c>
      <c r="H11" s="97">
        <f>'wk7'!$H$14</f>
        <v>10</v>
      </c>
      <c r="I11" s="97">
        <f>'wk8'!$H$14</f>
        <v>21</v>
      </c>
      <c r="J11" s="97">
        <f>'wk9'!$H$14</f>
        <v>31</v>
      </c>
      <c r="K11" s="97">
        <f>'wk10'!$H$14</f>
        <v>15</v>
      </c>
      <c r="L11" s="97">
        <f>'wk11'!$H$14</f>
        <v>13</v>
      </c>
      <c r="M11" s="97">
        <f>'wk12'!$H$14</f>
        <v>7</v>
      </c>
      <c r="N11" s="97">
        <f>'wk13'!$H$14</f>
        <v>39</v>
      </c>
      <c r="O11" s="97">
        <f>'wk14'!$H$14</f>
        <v>17</v>
      </c>
      <c r="P11" s="97">
        <f>'wk15'!$H$14</f>
        <v>34</v>
      </c>
      <c r="Q11" s="97">
        <f>'wk16'!$H$14</f>
        <v>32</v>
      </c>
      <c r="R11" s="97">
        <f>'wk17'!$H$14</f>
        <v>4</v>
      </c>
      <c r="S11" s="97">
        <f>'wk18'!$H$14</f>
        <v>31</v>
      </c>
      <c r="T11" s="97">
        <f>SUM(B11:S11)</f>
        <v>401</v>
      </c>
    </row>
    <row r="12" spans="1:23" s="1" customFormat="1" ht="12.95" customHeight="1">
      <c r="A12" s="96" t="s">
        <v>20</v>
      </c>
      <c r="B12" s="97">
        <f>'wk1'!$L$14</f>
        <v>28</v>
      </c>
      <c r="C12" s="97">
        <f>'wk2'!$L$14</f>
        <v>18</v>
      </c>
      <c r="D12" s="97">
        <f>'wk3'!$L$14</f>
        <v>45</v>
      </c>
      <c r="E12" s="97">
        <f>'wk4'!$L$14</f>
        <v>13</v>
      </c>
      <c r="F12" s="97">
        <f>'wk5'!$L$14</f>
        <v>36</v>
      </c>
      <c r="G12" s="97">
        <f>'wk6'!$L$14</f>
        <v>30</v>
      </c>
      <c r="H12" s="97">
        <f>'wk7'!$L$14</f>
        <v>29</v>
      </c>
      <c r="I12" s="97">
        <f>'wk8'!$L$14</f>
        <v>12</v>
      </c>
      <c r="J12" s="97">
        <f>'wk9'!$L$14</f>
        <v>30</v>
      </c>
      <c r="K12" s="97">
        <f>'wk10'!$L$14</f>
        <v>17</v>
      </c>
      <c r="L12" s="97">
        <f>'wk11'!$L$14</f>
        <v>33</v>
      </c>
      <c r="M12" s="97">
        <f>'wk12'!$L$14</f>
        <v>39</v>
      </c>
      <c r="N12" s="97">
        <f>'wk13'!$L$14</f>
        <v>28</v>
      </c>
      <c r="O12" s="97">
        <f>'wk14'!$L$14</f>
        <v>24</v>
      </c>
      <c r="P12" s="97">
        <f>'wk15'!$L$14</f>
        <v>13</v>
      </c>
      <c r="Q12" s="97">
        <f>'wk16'!$L$14</f>
        <v>31</v>
      </c>
      <c r="R12" s="97">
        <f>'wk17'!$L$14</f>
        <v>13</v>
      </c>
      <c r="S12" s="97">
        <f>'wk18'!$L$14</f>
        <v>11</v>
      </c>
      <c r="T12" s="97">
        <f>SUM(B12:S12)</f>
        <v>450</v>
      </c>
    </row>
    <row r="13" spans="1:23" s="1" customFormat="1" ht="12.95" customHeight="1">
      <c r="A13" s="96" t="s">
        <v>25</v>
      </c>
      <c r="B13" s="97">
        <f>'wk1'!$L$25</f>
        <v>29</v>
      </c>
      <c r="C13" s="97">
        <f>'wk2'!$L$25</f>
        <v>29</v>
      </c>
      <c r="D13" s="97">
        <f>'wk3'!$L$25</f>
        <v>30</v>
      </c>
      <c r="E13" s="97">
        <f>'wk4'!$L$25</f>
        <v>21</v>
      </c>
      <c r="F13" s="97">
        <f>'wk5'!$L$25</f>
        <v>17</v>
      </c>
      <c r="G13" s="97">
        <f>'wk6'!$L$25</f>
        <v>15</v>
      </c>
      <c r="H13" s="97">
        <f>'wk7'!$L$25</f>
        <v>27</v>
      </c>
      <c r="I13" s="97">
        <f>'wk8'!$L$25</f>
        <v>32</v>
      </c>
      <c r="J13" s="97">
        <f>'wk9'!$L$25</f>
        <v>10</v>
      </c>
      <c r="K13" s="97">
        <f>'wk10'!$L$25</f>
        <v>20</v>
      </c>
      <c r="L13" s="97">
        <f>'wk11'!$L$25</f>
        <v>20</v>
      </c>
      <c r="M13" s="97">
        <f>'wk12'!$L$25</f>
        <v>31</v>
      </c>
      <c r="N13" s="97">
        <f>'wk13'!$L$25</f>
        <v>34</v>
      </c>
      <c r="O13" s="97">
        <f>'wk14'!$L$25</f>
        <v>23</v>
      </c>
      <c r="P13" s="97">
        <f>'wk15'!$L$25</f>
        <v>27</v>
      </c>
      <c r="Q13" s="97">
        <f>'wk16'!$L$25</f>
        <v>32</v>
      </c>
      <c r="R13" s="97">
        <f>'wk17'!$L$25</f>
        <v>19</v>
      </c>
      <c r="S13" s="97">
        <f>'wk18'!$L$25</f>
        <v>15</v>
      </c>
      <c r="T13" s="97">
        <f>SUM(B13:S13)</f>
        <v>431</v>
      </c>
    </row>
    <row r="14" spans="1:23" s="1" customFormat="1" ht="12.95" customHeight="1">
      <c r="A14" s="96" t="s">
        <v>151</v>
      </c>
      <c r="B14" s="97">
        <f>'wk1'!$L$47</f>
        <v>44</v>
      </c>
      <c r="C14" s="97">
        <f>'wk2'!$L$47</f>
        <v>28</v>
      </c>
      <c r="D14" s="97">
        <f>'wk3'!$L$47</f>
        <v>13</v>
      </c>
      <c r="E14" s="97">
        <f>'wk4'!$L$47</f>
        <v>24</v>
      </c>
      <c r="F14" s="97">
        <f>'wk5'!$L$47</f>
        <v>26</v>
      </c>
      <c r="G14" s="97">
        <f>'wk6'!$L$47</f>
        <v>29</v>
      </c>
      <c r="H14" s="97">
        <f>'wk7'!$L$47</f>
        <v>34</v>
      </c>
      <c r="I14" s="97">
        <f>'wk8'!$L$47</f>
        <v>23</v>
      </c>
      <c r="J14" s="97">
        <f>'wk9'!$L$47</f>
        <v>25</v>
      </c>
      <c r="K14" s="97">
        <f>'wk10'!$L$47</f>
        <v>41</v>
      </c>
      <c r="L14" s="97">
        <f>'wk11'!$L$47</f>
        <v>25</v>
      </c>
      <c r="M14" s="97">
        <f>'wk12'!$L$47</f>
        <v>30</v>
      </c>
      <c r="N14" s="97">
        <f>'wk13'!$L$47</f>
        <v>38</v>
      </c>
      <c r="O14" s="97">
        <f>'wk14'!$L$47</f>
        <v>18</v>
      </c>
      <c r="P14" s="97">
        <f>'wk15'!$L$47</f>
        <v>23</v>
      </c>
      <c r="Q14" s="97">
        <f>'wk16'!$L$47</f>
        <v>22</v>
      </c>
      <c r="R14" s="97">
        <f>'wk17'!$L$47</f>
        <v>12</v>
      </c>
      <c r="S14" s="97">
        <f>'wk18'!$L$47</f>
        <v>19</v>
      </c>
      <c r="T14" s="97">
        <f>SUM(B14:S14)</f>
        <v>474</v>
      </c>
    </row>
    <row r="15" spans="1:23" s="1" customFormat="1" ht="12.95" customHeight="1">
      <c r="A15" s="364" t="s">
        <v>61</v>
      </c>
      <c r="B15" s="365">
        <f t="shared" ref="B15:S15" si="1">SUM(B11:B14)</f>
        <v>140</v>
      </c>
      <c r="C15" s="365">
        <f t="shared" si="1"/>
        <v>100</v>
      </c>
      <c r="D15" s="365">
        <f t="shared" si="1"/>
        <v>107</v>
      </c>
      <c r="E15" s="365">
        <f>SUM(E11:E14)</f>
        <v>72</v>
      </c>
      <c r="F15" s="365">
        <f t="shared" si="1"/>
        <v>93</v>
      </c>
      <c r="G15" s="365">
        <f t="shared" si="1"/>
        <v>110</v>
      </c>
      <c r="H15" s="365">
        <f t="shared" si="1"/>
        <v>100</v>
      </c>
      <c r="I15" s="365">
        <f t="shared" si="1"/>
        <v>88</v>
      </c>
      <c r="J15" s="365">
        <f t="shared" si="1"/>
        <v>96</v>
      </c>
      <c r="K15" s="365">
        <f t="shared" si="1"/>
        <v>93</v>
      </c>
      <c r="L15" s="365">
        <f t="shared" si="1"/>
        <v>91</v>
      </c>
      <c r="M15" s="365">
        <f t="shared" si="1"/>
        <v>107</v>
      </c>
      <c r="N15" s="365">
        <f t="shared" si="1"/>
        <v>139</v>
      </c>
      <c r="O15" s="365">
        <f t="shared" si="1"/>
        <v>82</v>
      </c>
      <c r="P15" s="365">
        <f t="shared" si="1"/>
        <v>97</v>
      </c>
      <c r="Q15" s="365">
        <f t="shared" si="1"/>
        <v>117</v>
      </c>
      <c r="R15" s="365">
        <f>SUM(R11:R14)</f>
        <v>48</v>
      </c>
      <c r="S15" s="365">
        <f t="shared" si="1"/>
        <v>76</v>
      </c>
      <c r="T15" s="365">
        <f>SUM(T11:T14)</f>
        <v>1756</v>
      </c>
    </row>
    <row r="16" spans="1:23" s="1" customFormat="1" ht="12.95" customHeight="1">
      <c r="A16" s="29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</row>
    <row r="17" spans="1:20" s="1" customFormat="1" ht="12.95" customHeight="1">
      <c r="A17" s="163" t="s">
        <v>62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</row>
    <row r="18" spans="1:20" s="1" customFormat="1" ht="12.95" customHeight="1">
      <c r="A18" s="164" t="s">
        <v>107</v>
      </c>
      <c r="B18" s="97">
        <f>'wk1'!$D$14</f>
        <v>27</v>
      </c>
      <c r="C18" s="97">
        <f>'wk2'!$D$14</f>
        <v>28</v>
      </c>
      <c r="D18" s="97">
        <f>'wk3'!$D$14</f>
        <v>27</v>
      </c>
      <c r="E18" s="97">
        <f>'wk4'!$D$14</f>
        <v>28</v>
      </c>
      <c r="F18" s="97">
        <f>'wk5'!$D$14</f>
        <v>27</v>
      </c>
      <c r="G18" s="97">
        <f>'wk6'!$D$14</f>
        <v>17</v>
      </c>
      <c r="H18" s="97">
        <f>'wk7'!$D$14</f>
        <v>24</v>
      </c>
      <c r="I18" s="97">
        <f>'wk8'!$D$14</f>
        <v>25</v>
      </c>
      <c r="J18" s="97">
        <f>'wk9'!$D$14</f>
        <v>14</v>
      </c>
      <c r="K18" s="97">
        <f>'wk10'!$D$14</f>
        <v>22</v>
      </c>
      <c r="L18" s="97">
        <f>'wk11'!$D$14</f>
        <v>30</v>
      </c>
      <c r="M18" s="97">
        <f>'wk12'!$D$14</f>
        <v>18</v>
      </c>
      <c r="N18" s="97">
        <f>'wk13'!$D$14</f>
        <v>17</v>
      </c>
      <c r="O18" s="97">
        <f>'wk14'!$D$14</f>
        <v>15</v>
      </c>
      <c r="P18" s="97">
        <f>'wk15'!$D$14</f>
        <v>21</v>
      </c>
      <c r="Q18" s="97">
        <f>'wk16'!$D$14</f>
        <v>23</v>
      </c>
      <c r="R18" s="97">
        <f>'wk17'!$D$14</f>
        <v>21</v>
      </c>
      <c r="S18" s="97">
        <f>'wk18'!$D$14</f>
        <v>31</v>
      </c>
      <c r="T18" s="97">
        <f>SUM(B18:S18)</f>
        <v>415</v>
      </c>
    </row>
    <row r="19" spans="1:20" s="1" customFormat="1" ht="12.95" customHeight="1">
      <c r="A19" s="165" t="s">
        <v>21</v>
      </c>
      <c r="B19" s="97">
        <f>'wk1'!$D$25</f>
        <v>47</v>
      </c>
      <c r="C19" s="97">
        <f>'wk2'!$D$25</f>
        <v>29</v>
      </c>
      <c r="D19" s="97">
        <f>'wk3'!$D$25</f>
        <v>30</v>
      </c>
      <c r="E19" s="97">
        <f>'wk4'!$D$25</f>
        <v>18</v>
      </c>
      <c r="F19" s="97">
        <f>'wk5'!$D$25</f>
        <v>16</v>
      </c>
      <c r="G19" s="97">
        <f>'wk6'!$D$25</f>
        <v>33</v>
      </c>
      <c r="H19" s="97">
        <f>'wk7'!$D$25</f>
        <v>16</v>
      </c>
      <c r="I19" s="97">
        <f>'wk8'!$D$25</f>
        <v>40</v>
      </c>
      <c r="J19" s="97">
        <f>'wk9'!$D$25</f>
        <v>33</v>
      </c>
      <c r="K19" s="97">
        <f>'wk10'!$D$25</f>
        <v>24</v>
      </c>
      <c r="L19" s="97">
        <f>'wk11'!$D$25</f>
        <v>30</v>
      </c>
      <c r="M19" s="97">
        <f>'wk12'!$D$25</f>
        <v>15</v>
      </c>
      <c r="N19" s="97">
        <f>'wk13'!$D$25</f>
        <v>32</v>
      </c>
      <c r="O19" s="97">
        <f>'wk14'!$D$25</f>
        <v>48</v>
      </c>
      <c r="P19" s="97">
        <f>'wk15'!$D$25</f>
        <v>55</v>
      </c>
      <c r="Q19" s="97">
        <f>'wk16'!$D$25</f>
        <v>15</v>
      </c>
      <c r="R19" s="97">
        <f>'wk17'!$D$25</f>
        <v>20</v>
      </c>
      <c r="S19" s="97">
        <f>'wk18'!$D$25</f>
        <v>13</v>
      </c>
      <c r="T19" s="97">
        <f>SUM(B19:S19)</f>
        <v>514</v>
      </c>
    </row>
    <row r="20" spans="1:20" s="1" customFormat="1" ht="12.95" customHeight="1">
      <c r="A20" s="165" t="s">
        <v>149</v>
      </c>
      <c r="B20" s="97">
        <f>'wk1'!$D$36</f>
        <v>23</v>
      </c>
      <c r="C20" s="97">
        <f>'wk2'!$D$36</f>
        <v>22</v>
      </c>
      <c r="D20" s="97">
        <f>'wk3'!$D$36</f>
        <v>27</v>
      </c>
      <c r="E20" s="97">
        <f>'wk4'!$D$36</f>
        <v>35</v>
      </c>
      <c r="F20" s="97">
        <f>'wk5'!$D$36</f>
        <v>46</v>
      </c>
      <c r="G20" s="97">
        <f>'wk6'!$D$36</f>
        <v>14</v>
      </c>
      <c r="H20" s="97">
        <f>'wk7'!$D$36</f>
        <v>31</v>
      </c>
      <c r="I20" s="97">
        <f>'wk8'!$D$36</f>
        <v>14</v>
      </c>
      <c r="J20" s="97">
        <f>'wk9'!$D$36</f>
        <v>32</v>
      </c>
      <c r="K20" s="97">
        <f>'wk10'!$D$36</f>
        <v>41</v>
      </c>
      <c r="L20" s="97">
        <f>'wk11'!$D$36</f>
        <v>25</v>
      </c>
      <c r="M20" s="97">
        <f>'wk12'!$D$36</f>
        <v>21</v>
      </c>
      <c r="N20" s="97">
        <f>'wk13'!$D$36</f>
        <v>20</v>
      </c>
      <c r="O20" s="97">
        <f>'wk14'!$D$36</f>
        <v>42</v>
      </c>
      <c r="P20" s="97">
        <f>'wk15'!$D$36</f>
        <v>18</v>
      </c>
      <c r="Q20" s="97">
        <f>'wk16'!$D$36</f>
        <v>47</v>
      </c>
      <c r="R20" s="97">
        <f>'wk17'!$D$36</f>
        <v>41</v>
      </c>
      <c r="S20" s="97">
        <f>'wk18'!$D$36</f>
        <v>11</v>
      </c>
      <c r="T20" s="97">
        <f>SUM(B20:S20)</f>
        <v>510</v>
      </c>
    </row>
    <row r="21" spans="1:20" s="1" customFormat="1" ht="12.95" customHeight="1">
      <c r="A21" s="165" t="s">
        <v>57</v>
      </c>
      <c r="B21" s="97">
        <f>'wk1'!$D$47</f>
        <v>31</v>
      </c>
      <c r="C21" s="97">
        <f>'wk2'!$D$47</f>
        <v>37</v>
      </c>
      <c r="D21" s="97">
        <f>'wk3'!$D$47</f>
        <v>13</v>
      </c>
      <c r="E21" s="97">
        <f>'wk4'!$D$47</f>
        <v>29</v>
      </c>
      <c r="F21" s="97">
        <f>'wk5'!$D$47</f>
        <v>22</v>
      </c>
      <c r="G21" s="97">
        <f>'wk6'!$D$47</f>
        <v>38</v>
      </c>
      <c r="H21" s="97">
        <f>'wk7'!$D$47</f>
        <v>22</v>
      </c>
      <c r="I21" s="97">
        <f>'wk8'!$D$47</f>
        <v>24</v>
      </c>
      <c r="J21" s="97">
        <f>'wk9'!$D$47</f>
        <v>19</v>
      </c>
      <c r="K21" s="97">
        <f>'wk10'!$D$47</f>
        <v>45</v>
      </c>
      <c r="L21" s="97">
        <f>'wk11'!$D$47</f>
        <v>11</v>
      </c>
      <c r="M21" s="97">
        <f>'wk12'!$D$47</f>
        <v>43</v>
      </c>
      <c r="N21" s="97">
        <f>'wk13'!$D$47</f>
        <v>18</v>
      </c>
      <c r="O21" s="97">
        <f>'wk14'!$D$47</f>
        <v>16</v>
      </c>
      <c r="P21" s="97">
        <f>'wk15'!$D$47</f>
        <v>21</v>
      </c>
      <c r="Q21" s="97">
        <f>'wk16'!$D$47</f>
        <v>42</v>
      </c>
      <c r="R21" s="97">
        <f>'wk17'!$D$47</f>
        <v>47</v>
      </c>
      <c r="S21" s="97">
        <f>'wk18'!$D$47</f>
        <v>29</v>
      </c>
      <c r="T21" s="97">
        <f>SUM(B21:S21)</f>
        <v>507</v>
      </c>
    </row>
    <row r="22" spans="1:20" s="1" customFormat="1" ht="12.95" customHeight="1">
      <c r="A22" s="163" t="s">
        <v>63</v>
      </c>
      <c r="B22" s="166">
        <f t="shared" ref="B22:S22" si="2">SUM(B18:B21)</f>
        <v>128</v>
      </c>
      <c r="C22" s="166">
        <f t="shared" si="2"/>
        <v>116</v>
      </c>
      <c r="D22" s="166">
        <f t="shared" si="2"/>
        <v>97</v>
      </c>
      <c r="E22" s="166">
        <f>SUM(E18:E21)</f>
        <v>110</v>
      </c>
      <c r="F22" s="166">
        <f t="shared" si="2"/>
        <v>111</v>
      </c>
      <c r="G22" s="166">
        <f t="shared" si="2"/>
        <v>102</v>
      </c>
      <c r="H22" s="166">
        <f t="shared" si="2"/>
        <v>93</v>
      </c>
      <c r="I22" s="166">
        <f t="shared" si="2"/>
        <v>103</v>
      </c>
      <c r="J22" s="166">
        <f t="shared" si="2"/>
        <v>98</v>
      </c>
      <c r="K22" s="166">
        <f t="shared" si="2"/>
        <v>132</v>
      </c>
      <c r="L22" s="166">
        <f t="shared" si="2"/>
        <v>96</v>
      </c>
      <c r="M22" s="166">
        <f t="shared" si="2"/>
        <v>97</v>
      </c>
      <c r="N22" s="166">
        <f t="shared" si="2"/>
        <v>87</v>
      </c>
      <c r="O22" s="166">
        <f t="shared" si="2"/>
        <v>121</v>
      </c>
      <c r="P22" s="166">
        <f t="shared" si="2"/>
        <v>115</v>
      </c>
      <c r="Q22" s="166">
        <f t="shared" si="2"/>
        <v>127</v>
      </c>
      <c r="R22" s="166">
        <f>SUM(R18:R21)</f>
        <v>129</v>
      </c>
      <c r="S22" s="166">
        <f t="shared" si="2"/>
        <v>84</v>
      </c>
      <c r="T22" s="166">
        <f>SUM(T18:T21)</f>
        <v>1946</v>
      </c>
    </row>
    <row r="23" spans="1:20" s="1" customFormat="1" ht="12.95" customHeight="1">
      <c r="A23" s="96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</row>
    <row r="24" spans="1:20" s="1" customFormat="1" ht="12.95" customHeight="1">
      <c r="A24" s="362" t="s">
        <v>18</v>
      </c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  <c r="S24" s="363"/>
      <c r="T24" s="363"/>
    </row>
    <row r="25" spans="1:20" s="1" customFormat="1" ht="12.95" customHeight="1">
      <c r="A25" s="164" t="s">
        <v>19</v>
      </c>
      <c r="B25" s="97">
        <f>'wk1'!$L$36</f>
        <v>23</v>
      </c>
      <c r="C25" s="97">
        <f>'wk2'!$L$36</f>
        <v>16</v>
      </c>
      <c r="D25" s="97">
        <f>'wk3'!$L$36</f>
        <v>11</v>
      </c>
      <c r="E25" s="97">
        <f>'wk4'!$L$36</f>
        <v>30</v>
      </c>
      <c r="F25" s="97">
        <f>'wk5'!$L$36</f>
        <v>30</v>
      </c>
      <c r="G25" s="97">
        <f>'wk6'!$L$36</f>
        <v>27</v>
      </c>
      <c r="H25" s="97">
        <f>'wk7'!$L$36</f>
        <v>29</v>
      </c>
      <c r="I25" s="97">
        <f>'wk8'!$L$36</f>
        <v>45</v>
      </c>
      <c r="J25" s="97">
        <f>'wk9'!$L$36</f>
        <v>22</v>
      </c>
      <c r="K25" s="97">
        <f>'wk10'!$L$36</f>
        <v>11</v>
      </c>
      <c r="L25" s="97">
        <f>'wk11'!$L$36</f>
        <v>25</v>
      </c>
      <c r="M25" s="97">
        <f>'wk12'!$L$36</f>
        <v>27</v>
      </c>
      <c r="N25" s="97">
        <f>'wk13'!$L$36</f>
        <v>14</v>
      </c>
      <c r="O25" s="97">
        <f>'wk14'!$L$36</f>
        <v>19</v>
      </c>
      <c r="P25" s="97">
        <f>'wk15'!$L$36</f>
        <v>34</v>
      </c>
      <c r="Q25" s="97">
        <f>'wk16'!$L$36</f>
        <v>24</v>
      </c>
      <c r="R25" s="97">
        <f>'wk17'!$L$36</f>
        <v>27</v>
      </c>
      <c r="S25" s="97">
        <f>'wk18'!$L$36</f>
        <v>42</v>
      </c>
      <c r="T25" s="97">
        <f>SUM(B25:S25)</f>
        <v>456</v>
      </c>
    </row>
    <row r="26" spans="1:20" s="1" customFormat="1" ht="12.95" customHeight="1">
      <c r="A26" s="169" t="s">
        <v>408</v>
      </c>
      <c r="B26" s="97">
        <f>'wk1'!$H$25</f>
        <v>43</v>
      </c>
      <c r="C26" s="97">
        <f>'wk2'!$H$25</f>
        <v>35</v>
      </c>
      <c r="D26" s="97">
        <f>'wk3'!$H$25</f>
        <v>19</v>
      </c>
      <c r="E26" s="97">
        <f>'wk4'!$H$25</f>
        <v>43</v>
      </c>
      <c r="F26" s="97">
        <f>'wk5'!$H$25</f>
        <v>16</v>
      </c>
      <c r="G26" s="97">
        <f>'wk6'!$H$25</f>
        <v>26</v>
      </c>
      <c r="H26" s="97">
        <f>'wk7'!$H$25</f>
        <v>51</v>
      </c>
      <c r="I26" s="97">
        <f>'wk8'!$H$25</f>
        <v>42</v>
      </c>
      <c r="J26" s="97">
        <f>'wk9'!$H$25</f>
        <v>24</v>
      </c>
      <c r="K26" s="97">
        <f>'wk10'!$H$25</f>
        <v>27</v>
      </c>
      <c r="L26" s="97">
        <f>'wk11'!$H$25</f>
        <v>28</v>
      </c>
      <c r="M26" s="97">
        <f>'wk12'!$H$25</f>
        <v>20</v>
      </c>
      <c r="N26" s="97">
        <f>'wk13'!$H$25</f>
        <v>21</v>
      </c>
      <c r="O26" s="97">
        <f>'wk14'!$H$25</f>
        <v>23</v>
      </c>
      <c r="P26" s="97">
        <f>'wk15'!$H$25</f>
        <v>23</v>
      </c>
      <c r="Q26" s="97">
        <f>'wk16'!$H$25</f>
        <v>32</v>
      </c>
      <c r="R26" s="97">
        <f>'wk17'!$H$25</f>
        <v>25</v>
      </c>
      <c r="S26" s="97">
        <f>'wk18'!$H$25</f>
        <v>17</v>
      </c>
      <c r="T26" s="97">
        <f>SUM(B26:S26)</f>
        <v>515</v>
      </c>
    </row>
    <row r="27" spans="1:20" s="1" customFormat="1" ht="12.95" customHeight="1">
      <c r="A27" s="164" t="s">
        <v>150</v>
      </c>
      <c r="B27" s="97">
        <f>'wk1'!$P$47</f>
        <v>32</v>
      </c>
      <c r="C27" s="97">
        <f>'wk2'!$P$47</f>
        <v>35</v>
      </c>
      <c r="D27" s="97">
        <f>'wk3'!$P$47</f>
        <v>22</v>
      </c>
      <c r="E27" s="97">
        <f>'wk4'!$P$47</f>
        <v>17</v>
      </c>
      <c r="F27" s="97">
        <f>'wk5'!$P$47</f>
        <v>21</v>
      </c>
      <c r="G27" s="97">
        <f>'wk6'!$P$47</f>
        <v>17</v>
      </c>
      <c r="H27" s="97">
        <f>'wk7'!$P$47</f>
        <v>17</v>
      </c>
      <c r="I27" s="97">
        <f>'wk8'!$P$47</f>
        <v>23</v>
      </c>
      <c r="J27" s="97">
        <f>'wk9'!$P$47</f>
        <v>33</v>
      </c>
      <c r="K27" s="97">
        <f>'wk10'!$P$47</f>
        <v>22</v>
      </c>
      <c r="L27" s="97">
        <f>'wk11'!$P$47</f>
        <v>37</v>
      </c>
      <c r="M27" s="97">
        <f>'wk12'!$P$47</f>
        <v>9</v>
      </c>
      <c r="N27" s="97">
        <f>'wk13'!$P$47</f>
        <v>28</v>
      </c>
      <c r="O27" s="97">
        <f>'wk14'!$P$47</f>
        <v>15</v>
      </c>
      <c r="P27" s="97">
        <f>'wk15'!$P$47</f>
        <v>12</v>
      </c>
      <c r="Q27" s="97">
        <f>'wk16'!$P$47</f>
        <v>60</v>
      </c>
      <c r="R27" s="97">
        <f>'wk17'!$P$47</f>
        <v>21</v>
      </c>
      <c r="S27" s="97">
        <f>'wk18'!$P$47</f>
        <v>32</v>
      </c>
      <c r="T27" s="97">
        <f>SUM(B27:S27)</f>
        <v>453</v>
      </c>
    </row>
    <row r="28" spans="1:20" s="1" customFormat="1" ht="12.95" customHeight="1">
      <c r="A28" s="164" t="s">
        <v>183</v>
      </c>
      <c r="B28" s="97">
        <f>'wk1'!$H$47</f>
        <v>17</v>
      </c>
      <c r="C28" s="97">
        <f>'wk2'!$H$47</f>
        <v>20</v>
      </c>
      <c r="D28" s="97">
        <f>'wk3'!$H$47</f>
        <v>26</v>
      </c>
      <c r="E28" s="97">
        <f>'wk4'!$H$47</f>
        <v>16</v>
      </c>
      <c r="F28" s="97">
        <f>'wk5'!$H$47</f>
        <v>44</v>
      </c>
      <c r="G28" s="97">
        <f>'wk6'!$H$47</f>
        <v>30</v>
      </c>
      <c r="H28" s="97">
        <f>'wk7'!$H$47</f>
        <v>42</v>
      </c>
      <c r="I28" s="97">
        <f>'wk8'!$H$47</f>
        <v>30</v>
      </c>
      <c r="J28" s="97">
        <f>'wk9'!$H$47</f>
        <v>20</v>
      </c>
      <c r="K28" s="97">
        <f>'wk10'!$H$47</f>
        <v>6</v>
      </c>
      <c r="L28" s="97">
        <f>'wk11'!$H$47</f>
        <v>19</v>
      </c>
      <c r="M28" s="97">
        <f>'wk12'!$H$47</f>
        <v>42</v>
      </c>
      <c r="N28" s="97">
        <f>'wk13'!$H$47</f>
        <v>34</v>
      </c>
      <c r="O28" s="97">
        <f>'wk14'!$H$47</f>
        <v>34</v>
      </c>
      <c r="P28" s="97">
        <f>'wk15'!$H$47</f>
        <v>32</v>
      </c>
      <c r="Q28" s="97">
        <f>'wk16'!$H$47</f>
        <v>31</v>
      </c>
      <c r="R28" s="97">
        <f>'wk17'!$H$47</f>
        <v>53</v>
      </c>
      <c r="S28" s="97">
        <f>'wk18'!$H$47</f>
        <v>34</v>
      </c>
      <c r="T28" s="97">
        <f>SUM(B28:S28)</f>
        <v>530</v>
      </c>
    </row>
    <row r="29" spans="1:20" s="1" customFormat="1" ht="12.95" customHeight="1">
      <c r="A29" s="362" t="s">
        <v>22</v>
      </c>
      <c r="B29" s="347">
        <f t="shared" ref="B29:S29" si="3">SUM(B25:B28)</f>
        <v>115</v>
      </c>
      <c r="C29" s="347">
        <f t="shared" si="3"/>
        <v>106</v>
      </c>
      <c r="D29" s="347">
        <f t="shared" si="3"/>
        <v>78</v>
      </c>
      <c r="E29" s="347">
        <f>SUM(E25:E28)</f>
        <v>106</v>
      </c>
      <c r="F29" s="347">
        <f t="shared" si="3"/>
        <v>111</v>
      </c>
      <c r="G29" s="347">
        <f t="shared" si="3"/>
        <v>100</v>
      </c>
      <c r="H29" s="347">
        <f t="shared" si="3"/>
        <v>139</v>
      </c>
      <c r="I29" s="347">
        <f t="shared" si="3"/>
        <v>140</v>
      </c>
      <c r="J29" s="347">
        <f t="shared" si="3"/>
        <v>99</v>
      </c>
      <c r="K29" s="347">
        <f t="shared" si="3"/>
        <v>66</v>
      </c>
      <c r="L29" s="347">
        <f t="shared" si="3"/>
        <v>109</v>
      </c>
      <c r="M29" s="347">
        <f t="shared" si="3"/>
        <v>98</v>
      </c>
      <c r="N29" s="347">
        <f t="shared" si="3"/>
        <v>97</v>
      </c>
      <c r="O29" s="347">
        <f t="shared" si="3"/>
        <v>91</v>
      </c>
      <c r="P29" s="347">
        <f t="shared" si="3"/>
        <v>101</v>
      </c>
      <c r="Q29" s="347">
        <f t="shared" si="3"/>
        <v>147</v>
      </c>
      <c r="R29" s="347">
        <f>SUM(R25:R28)</f>
        <v>126</v>
      </c>
      <c r="S29" s="347">
        <f t="shared" si="3"/>
        <v>125</v>
      </c>
      <c r="T29" s="347">
        <f>SUM(T25:T28)</f>
        <v>1954</v>
      </c>
    </row>
    <row r="30" spans="1:20" s="1" customFormat="1" ht="12.95" customHeight="1">
      <c r="A30" s="96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</row>
    <row r="31" spans="1:20" s="2" customFormat="1" ht="12.95" customHeight="1">
      <c r="A31" s="156" t="s">
        <v>64</v>
      </c>
      <c r="B31" s="160">
        <f t="shared" ref="B31:T31" si="4">SUM(B8+B15+B22+B29)</f>
        <v>480</v>
      </c>
      <c r="C31" s="160">
        <f t="shared" si="4"/>
        <v>424</v>
      </c>
      <c r="D31" s="160">
        <f t="shared" si="4"/>
        <v>386</v>
      </c>
      <c r="E31" s="160">
        <f t="shared" si="4"/>
        <v>400</v>
      </c>
      <c r="F31" s="160">
        <f t="shared" si="4"/>
        <v>408</v>
      </c>
      <c r="G31" s="160">
        <f t="shared" si="4"/>
        <v>437</v>
      </c>
      <c r="H31" s="160">
        <f t="shared" si="4"/>
        <v>426</v>
      </c>
      <c r="I31" s="160">
        <f t="shared" si="4"/>
        <v>433</v>
      </c>
      <c r="J31" s="160">
        <f t="shared" si="4"/>
        <v>406</v>
      </c>
      <c r="K31" s="160">
        <f t="shared" si="4"/>
        <v>356</v>
      </c>
      <c r="L31" s="160">
        <f t="shared" si="4"/>
        <v>431</v>
      </c>
      <c r="M31" s="160">
        <f t="shared" si="4"/>
        <v>389</v>
      </c>
      <c r="N31" s="160">
        <f t="shared" si="4"/>
        <v>436</v>
      </c>
      <c r="O31" s="160">
        <f t="shared" si="4"/>
        <v>405</v>
      </c>
      <c r="P31" s="160">
        <f t="shared" si="4"/>
        <v>414</v>
      </c>
      <c r="Q31" s="160">
        <f t="shared" si="4"/>
        <v>478</v>
      </c>
      <c r="R31" s="160">
        <f t="shared" si="4"/>
        <v>392</v>
      </c>
      <c r="S31" s="160">
        <f t="shared" si="4"/>
        <v>351</v>
      </c>
      <c r="T31" s="160">
        <f t="shared" si="4"/>
        <v>7452</v>
      </c>
    </row>
    <row r="32" spans="1:20" s="2" customFormat="1" ht="12.95" customHeight="1">
      <c r="A32" s="259"/>
      <c r="B32" s="260"/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</row>
    <row r="33" spans="1:20" s="2" customFormat="1" ht="12.95" customHeight="1">
      <c r="A33" s="2" t="s">
        <v>489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9" t="s">
        <v>490</v>
      </c>
      <c r="Q33" s="260"/>
      <c r="R33" s="259"/>
      <c r="S33" s="260"/>
      <c r="T33" s="260"/>
    </row>
    <row r="34" spans="1:20" ht="12.95" customHeight="1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1:20" ht="12.95" customHeight="1">
      <c r="A35" s="660" t="s">
        <v>23</v>
      </c>
      <c r="B35" s="661" t="s">
        <v>140</v>
      </c>
      <c r="C35" s="661" t="s">
        <v>141</v>
      </c>
      <c r="D35" s="662" t="s">
        <v>37</v>
      </c>
      <c r="E35" s="661" t="s">
        <v>169</v>
      </c>
      <c r="F35" s="341"/>
      <c r="G35" s="43"/>
      <c r="H35" s="43"/>
      <c r="I35" s="43"/>
      <c r="J35" s="43"/>
      <c r="K35" s="43"/>
      <c r="L35" s="43"/>
      <c r="M35" s="43"/>
      <c r="N35" s="43"/>
      <c r="O35" s="43"/>
      <c r="P35" s="170" t="s">
        <v>23</v>
      </c>
      <c r="Q35" s="170"/>
      <c r="R35" s="170"/>
      <c r="S35" s="170"/>
      <c r="T35" s="170"/>
    </row>
    <row r="36" spans="1:20" ht="12.95" customHeight="1">
      <c r="A36" s="656" t="s">
        <v>82</v>
      </c>
      <c r="B36" s="168">
        <v>13</v>
      </c>
      <c r="C36" s="168">
        <v>5</v>
      </c>
      <c r="D36" s="168">
        <f>$T$7</f>
        <v>520</v>
      </c>
      <c r="E36" s="663">
        <f>D36/17</f>
        <v>30.588235294117649</v>
      </c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2" t="s">
        <v>100</v>
      </c>
      <c r="Q36" s="43"/>
      <c r="R36" s="43"/>
      <c r="S36" s="43"/>
      <c r="T36" s="2">
        <f>SUM(D36:D39)</f>
        <v>1796</v>
      </c>
    </row>
    <row r="37" spans="1:20" ht="12.95" customHeight="1">
      <c r="A37" s="656" t="s">
        <v>26</v>
      </c>
      <c r="B37" s="168">
        <v>9</v>
      </c>
      <c r="C37" s="168">
        <v>9</v>
      </c>
      <c r="D37" s="168">
        <f>$T$4</f>
        <v>477</v>
      </c>
      <c r="E37" s="663">
        <f>D37/17</f>
        <v>28.058823529411764</v>
      </c>
      <c r="F37" s="43"/>
      <c r="G37" s="43"/>
      <c r="H37" s="43"/>
      <c r="I37" s="43"/>
      <c r="J37" s="43"/>
      <c r="K37" s="43"/>
      <c r="L37" s="43"/>
      <c r="M37" s="43"/>
      <c r="N37" s="43"/>
      <c r="O37" s="98"/>
      <c r="P37" s="43"/>
      <c r="Q37" s="43"/>
      <c r="R37" s="43"/>
      <c r="S37" s="43"/>
      <c r="T37" s="43"/>
    </row>
    <row r="38" spans="1:20" ht="12.95" customHeight="1">
      <c r="A38" s="656" t="s">
        <v>111</v>
      </c>
      <c r="B38" s="168">
        <v>6</v>
      </c>
      <c r="C38" s="168">
        <v>12</v>
      </c>
      <c r="D38" s="168">
        <f>$T$5</f>
        <v>400</v>
      </c>
      <c r="E38" s="663">
        <f>D38/17</f>
        <v>23.529411764705884</v>
      </c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360" t="s">
        <v>60</v>
      </c>
      <c r="Q38" s="360"/>
      <c r="R38" s="360"/>
      <c r="S38" s="360"/>
      <c r="T38" s="360"/>
    </row>
    <row r="39" spans="1:20" ht="12.95" customHeight="1">
      <c r="A39" s="656" t="s">
        <v>24</v>
      </c>
      <c r="B39" s="168">
        <v>8</v>
      </c>
      <c r="C39" s="168">
        <v>10</v>
      </c>
      <c r="D39" s="168">
        <f>$T$6</f>
        <v>399</v>
      </c>
      <c r="E39" s="663">
        <f>D39/17</f>
        <v>23.470588235294116</v>
      </c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2" t="s">
        <v>100</v>
      </c>
      <c r="Q39" s="43"/>
      <c r="R39" s="43"/>
      <c r="S39" s="43"/>
      <c r="T39" s="2">
        <f>SUM(D41:D44)</f>
        <v>1756</v>
      </c>
    </row>
    <row r="40" spans="1:20" ht="12.95" customHeight="1">
      <c r="A40" s="664" t="s">
        <v>60</v>
      </c>
      <c r="B40" s="665" t="s">
        <v>140</v>
      </c>
      <c r="C40" s="665" t="s">
        <v>141</v>
      </c>
      <c r="D40" s="666" t="s">
        <v>37</v>
      </c>
      <c r="E40" s="667" t="s">
        <v>169</v>
      </c>
      <c r="F40" s="341"/>
      <c r="G40" s="43"/>
      <c r="H40" s="43"/>
      <c r="I40" s="43"/>
      <c r="J40" s="43"/>
      <c r="K40" s="43"/>
      <c r="L40" s="43"/>
      <c r="M40" s="43"/>
      <c r="N40" s="43"/>
      <c r="O40" s="98"/>
      <c r="P40" s="43"/>
      <c r="Q40" s="43"/>
      <c r="R40" s="43"/>
      <c r="S40" s="43"/>
      <c r="T40" s="43"/>
    </row>
    <row r="41" spans="1:20" ht="12.95" customHeight="1">
      <c r="A41" s="656" t="s">
        <v>151</v>
      </c>
      <c r="B41" s="168">
        <v>13</v>
      </c>
      <c r="C41" s="168">
        <v>5</v>
      </c>
      <c r="D41" s="168">
        <f>$T$14</f>
        <v>474</v>
      </c>
      <c r="E41" s="663">
        <f t="shared" ref="E41:E44" si="5">D41/17</f>
        <v>27.882352941176471</v>
      </c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184" t="s">
        <v>62</v>
      </c>
      <c r="Q41" s="184"/>
      <c r="R41" s="184"/>
      <c r="S41" s="184"/>
      <c r="T41" s="184"/>
    </row>
    <row r="42" spans="1:20" ht="12.95" customHeight="1">
      <c r="A42" s="656" t="s">
        <v>20</v>
      </c>
      <c r="B42" s="168">
        <v>10</v>
      </c>
      <c r="C42" s="168">
        <v>8</v>
      </c>
      <c r="D42" s="168">
        <f>$T$12</f>
        <v>450</v>
      </c>
      <c r="E42" s="663">
        <f t="shared" si="5"/>
        <v>26.470588235294116</v>
      </c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2" t="s">
        <v>100</v>
      </c>
      <c r="Q42" s="43"/>
      <c r="R42" s="43"/>
      <c r="S42" s="43"/>
      <c r="T42" s="2">
        <f>SUM(D46:D49)</f>
        <v>1946</v>
      </c>
    </row>
    <row r="43" spans="1:20" ht="12.95" customHeight="1">
      <c r="A43" s="656" t="s">
        <v>25</v>
      </c>
      <c r="B43" s="168">
        <v>7</v>
      </c>
      <c r="C43" s="168">
        <v>11</v>
      </c>
      <c r="D43" s="168">
        <f>$T$13</f>
        <v>431</v>
      </c>
      <c r="E43" s="663">
        <f t="shared" si="5"/>
        <v>25.352941176470587</v>
      </c>
      <c r="F43" s="43"/>
      <c r="G43" s="43"/>
      <c r="H43" s="43"/>
      <c r="I43" s="43"/>
      <c r="J43" s="43"/>
      <c r="K43" s="43"/>
      <c r="L43" s="43"/>
      <c r="M43" s="43"/>
      <c r="N43" s="43"/>
      <c r="O43" s="98"/>
      <c r="P43" s="43"/>
      <c r="Q43" s="43"/>
      <c r="R43" s="43"/>
      <c r="S43" s="43"/>
      <c r="T43" s="43"/>
    </row>
    <row r="44" spans="1:20" ht="12.95" customHeight="1">
      <c r="A44" s="656" t="s">
        <v>145</v>
      </c>
      <c r="B44" s="168">
        <v>4</v>
      </c>
      <c r="C44" s="168">
        <v>14</v>
      </c>
      <c r="D44" s="168">
        <f>$T$11</f>
        <v>401</v>
      </c>
      <c r="E44" s="663">
        <f t="shared" si="5"/>
        <v>23.588235294117649</v>
      </c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361" t="s">
        <v>18</v>
      </c>
      <c r="Q44" s="361"/>
      <c r="R44" s="361"/>
      <c r="S44" s="361"/>
      <c r="T44" s="361"/>
    </row>
    <row r="45" spans="1:20" ht="12.95" customHeight="1">
      <c r="A45" s="668" t="s">
        <v>62</v>
      </c>
      <c r="B45" s="669" t="s">
        <v>140</v>
      </c>
      <c r="C45" s="669" t="s">
        <v>141</v>
      </c>
      <c r="D45" s="670" t="s">
        <v>37</v>
      </c>
      <c r="E45" s="669" t="s">
        <v>169</v>
      </c>
      <c r="F45" s="341"/>
      <c r="G45" s="43"/>
      <c r="H45" s="43"/>
      <c r="I45" s="43"/>
      <c r="J45" s="43"/>
      <c r="K45" s="43"/>
      <c r="L45" s="43"/>
      <c r="M45" s="43"/>
      <c r="N45" s="43"/>
      <c r="O45" s="43"/>
      <c r="P45" s="2" t="s">
        <v>100</v>
      </c>
      <c r="Q45" s="43"/>
      <c r="R45" s="43"/>
      <c r="S45" s="43"/>
      <c r="T45" s="2">
        <f>SUM(D51:D54)</f>
        <v>1954</v>
      </c>
    </row>
    <row r="46" spans="1:20" ht="12.95" customHeight="1">
      <c r="A46" s="657" t="s">
        <v>21</v>
      </c>
      <c r="B46" s="168">
        <v>7</v>
      </c>
      <c r="C46" s="168">
        <v>11</v>
      </c>
      <c r="D46" s="168">
        <f>$T$19</f>
        <v>514</v>
      </c>
      <c r="E46" s="663">
        <f t="shared" ref="E46:E49" si="6">D46/17</f>
        <v>30.235294117647058</v>
      </c>
      <c r="F46" s="43"/>
      <c r="G46" s="43"/>
      <c r="H46" s="43"/>
      <c r="I46" s="43"/>
      <c r="J46" s="43"/>
      <c r="K46" s="43"/>
      <c r="L46" s="43"/>
      <c r="M46" s="43"/>
      <c r="N46" s="43"/>
      <c r="O46" s="98"/>
    </row>
    <row r="47" spans="1:20" ht="12.95" customHeight="1">
      <c r="A47" s="657" t="s">
        <v>149</v>
      </c>
      <c r="B47" s="168">
        <v>10</v>
      </c>
      <c r="C47" s="168">
        <v>8</v>
      </c>
      <c r="D47" s="168">
        <f>$T$20</f>
        <v>510</v>
      </c>
      <c r="E47" s="663">
        <f t="shared" si="6"/>
        <v>30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</row>
    <row r="48" spans="1:20" ht="12.95" customHeight="1">
      <c r="A48" s="657" t="s">
        <v>57</v>
      </c>
      <c r="B48" s="168">
        <v>9</v>
      </c>
      <c r="C48" s="168">
        <v>9</v>
      </c>
      <c r="D48" s="168">
        <f>$T$21</f>
        <v>507</v>
      </c>
      <c r="E48" s="663">
        <f t="shared" si="6"/>
        <v>29.823529411764707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</row>
    <row r="49" spans="1:20" ht="12.95" customHeight="1">
      <c r="A49" s="657" t="s">
        <v>107</v>
      </c>
      <c r="B49" s="168">
        <v>6</v>
      </c>
      <c r="C49" s="168">
        <v>12</v>
      </c>
      <c r="D49" s="168">
        <f>$T$18</f>
        <v>415</v>
      </c>
      <c r="E49" s="663">
        <f t="shared" si="6"/>
        <v>24.411764705882351</v>
      </c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</row>
    <row r="50" spans="1:20" ht="12.95" customHeight="1">
      <c r="A50" s="671" t="s">
        <v>18</v>
      </c>
      <c r="B50" s="672" t="s">
        <v>140</v>
      </c>
      <c r="C50" s="673" t="s">
        <v>141</v>
      </c>
      <c r="D50" s="674" t="s">
        <v>37</v>
      </c>
      <c r="E50" s="675" t="s">
        <v>169</v>
      </c>
      <c r="F50" s="341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</row>
    <row r="51" spans="1:20" ht="12.95" customHeight="1">
      <c r="A51" s="657" t="s">
        <v>183</v>
      </c>
      <c r="B51" s="168">
        <v>10</v>
      </c>
      <c r="C51" s="168">
        <v>8</v>
      </c>
      <c r="D51" s="168">
        <f>$T$28</f>
        <v>530</v>
      </c>
      <c r="E51" s="663">
        <f>D51/17</f>
        <v>31.176470588235293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</row>
    <row r="52" spans="1:20" ht="12.95" customHeight="1">
      <c r="A52" s="657" t="s">
        <v>408</v>
      </c>
      <c r="B52" s="168">
        <v>11</v>
      </c>
      <c r="C52" s="168">
        <v>7</v>
      </c>
      <c r="D52" s="168">
        <f>$T$26</f>
        <v>515</v>
      </c>
      <c r="E52" s="663">
        <f>D52/17</f>
        <v>30.294117647058822</v>
      </c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</row>
    <row r="53" spans="1:20" ht="12.95" customHeight="1">
      <c r="A53" s="657" t="s">
        <v>19</v>
      </c>
      <c r="B53" s="168">
        <v>10</v>
      </c>
      <c r="C53" s="168">
        <v>8</v>
      </c>
      <c r="D53" s="168">
        <f>$T$25</f>
        <v>456</v>
      </c>
      <c r="E53" s="663">
        <f>D53/17</f>
        <v>26.823529411764707</v>
      </c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</row>
    <row r="54" spans="1:20" ht="12.95" customHeight="1">
      <c r="A54" s="657" t="s">
        <v>150</v>
      </c>
      <c r="B54" s="168">
        <v>11</v>
      </c>
      <c r="C54" s="168">
        <v>7</v>
      </c>
      <c r="D54" s="168">
        <f>$T$27</f>
        <v>453</v>
      </c>
      <c r="E54" s="663">
        <f>D54/17</f>
        <v>26.647058823529413</v>
      </c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</row>
    <row r="55" spans="1:20" ht="12.95" customHeight="1">
      <c r="B55" s="650">
        <f>SUM(B36:B54)</f>
        <v>144</v>
      </c>
      <c r="C55" s="650">
        <f>SUM(C36:C54)</f>
        <v>144</v>
      </c>
      <c r="G55" s="183"/>
    </row>
  </sheetData>
  <sortState xmlns:xlrd2="http://schemas.microsoft.com/office/spreadsheetml/2017/richdata2" ref="A36:E39">
    <sortCondition descending="1" ref="E39"/>
  </sortState>
  <phoneticPr fontId="0" type="noConversion"/>
  <printOptions gridLines="1"/>
  <pageMargins left="0.25" right="0.25" top="0.19" bottom="0" header="0.5" footer="0.5"/>
  <pageSetup scale="79" orientation="landscape" horizont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F76"/>
  <sheetViews>
    <sheetView view="pageBreakPreview" topLeftCell="A35" zoomScale="180" zoomScaleNormal="100" zoomScaleSheetLayoutView="180" workbookViewId="0">
      <selection activeCell="O15" sqref="O15"/>
    </sheetView>
  </sheetViews>
  <sheetFormatPr defaultRowHeight="12.75"/>
  <cols>
    <col min="1" max="2" width="3.7109375" customWidth="1"/>
    <col min="3" max="3" width="15.7109375" customWidth="1"/>
    <col min="4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20" width="3.7109375" customWidth="1"/>
    <col min="21" max="21" width="11.5703125" customWidth="1"/>
    <col min="22" max="26" width="3.7109375" customWidth="1"/>
  </cols>
  <sheetData>
    <row r="1" spans="2:19" ht="12.95" customHeight="1">
      <c r="B1" s="775">
        <v>2024</v>
      </c>
      <c r="C1" s="775"/>
      <c r="D1" s="45"/>
      <c r="E1" s="34"/>
      <c r="F1" s="774" t="s">
        <v>182</v>
      </c>
      <c r="G1" s="774"/>
      <c r="H1" s="774"/>
      <c r="I1" s="774"/>
      <c r="J1" s="774"/>
      <c r="K1" s="774"/>
      <c r="L1" s="774"/>
      <c r="M1" s="34"/>
      <c r="N1" s="34"/>
      <c r="O1" s="34"/>
      <c r="P1" s="34"/>
    </row>
    <row r="2" spans="2:19" ht="12.95" customHeight="1">
      <c r="B2" s="45" t="s">
        <v>74</v>
      </c>
      <c r="C2" s="45"/>
      <c r="D2" s="34"/>
      <c r="E2" s="34"/>
      <c r="F2" s="774"/>
      <c r="G2" s="774"/>
      <c r="H2" s="774"/>
      <c r="I2" s="774"/>
      <c r="J2" s="774"/>
      <c r="K2" s="774"/>
      <c r="L2" s="774"/>
      <c r="M2" s="34"/>
      <c r="N2" s="34"/>
      <c r="O2" s="34"/>
      <c r="P2" s="34"/>
    </row>
    <row r="3" spans="2:19" ht="12.95" customHeight="1">
      <c r="B3" s="44" t="s">
        <v>512</v>
      </c>
      <c r="C3" s="44"/>
      <c r="D3" s="44"/>
      <c r="E3" s="4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9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9" ht="12.95" customHeight="1">
      <c r="B5" s="800" t="str">
        <f>'[7]Team Totals'!$A$18</f>
        <v>Blitz</v>
      </c>
      <c r="C5" s="801"/>
      <c r="D5" s="331" t="s">
        <v>210</v>
      </c>
      <c r="E5" s="34"/>
      <c r="F5" s="800" t="str">
        <f>'[7]Team Totals'!$A$11</f>
        <v>Armadillos</v>
      </c>
      <c r="G5" s="801"/>
      <c r="H5" s="331" t="s">
        <v>210</v>
      </c>
      <c r="I5" s="34"/>
      <c r="J5" s="800" t="str">
        <f>'[7]Team Totals'!$A$12</f>
        <v>Bullets</v>
      </c>
      <c r="K5" s="801"/>
      <c r="L5" s="331" t="s">
        <v>210</v>
      </c>
      <c r="M5" s="34"/>
      <c r="N5" s="46" t="str">
        <f>'[7]Team Totals'!$A$4</f>
        <v>Cheetahs</v>
      </c>
      <c r="O5" s="47"/>
      <c r="P5" s="331" t="s">
        <v>210</v>
      </c>
      <c r="S5" s="5"/>
    </row>
    <row r="6" spans="2:19" ht="12.95" customHeight="1">
      <c r="B6" s="48" t="s">
        <v>102</v>
      </c>
      <c r="C6" s="249" t="s">
        <v>806</v>
      </c>
      <c r="D6" s="50">
        <v>3</v>
      </c>
      <c r="E6" s="34"/>
      <c r="F6" s="48" t="s">
        <v>102</v>
      </c>
      <c r="G6" s="49" t="s">
        <v>571</v>
      </c>
      <c r="H6" s="50">
        <v>9</v>
      </c>
      <c r="I6" s="34"/>
      <c r="J6" s="48" t="s">
        <v>102</v>
      </c>
      <c r="K6" s="49" t="s">
        <v>808</v>
      </c>
      <c r="L6" s="50">
        <v>12</v>
      </c>
      <c r="M6" s="34"/>
      <c r="N6" s="48" t="s">
        <v>102</v>
      </c>
      <c r="O6" s="49" t="s">
        <v>541</v>
      </c>
      <c r="P6" s="50">
        <v>14</v>
      </c>
      <c r="Q6" s="150"/>
      <c r="S6" s="5"/>
    </row>
    <row r="7" spans="2:19" ht="12.95" customHeight="1">
      <c r="B7" s="48" t="s">
        <v>103</v>
      </c>
      <c r="C7" s="249" t="s">
        <v>422</v>
      </c>
      <c r="D7" s="50">
        <v>0</v>
      </c>
      <c r="E7" s="34"/>
      <c r="F7" s="48" t="s">
        <v>103</v>
      </c>
      <c r="G7" s="49" t="s">
        <v>617</v>
      </c>
      <c r="H7" s="50">
        <v>6</v>
      </c>
      <c r="I7" s="34"/>
      <c r="J7" s="48" t="s">
        <v>103</v>
      </c>
      <c r="K7" s="49" t="s">
        <v>601</v>
      </c>
      <c r="L7" s="50">
        <v>9</v>
      </c>
      <c r="M7" s="34"/>
      <c r="N7" s="48" t="s">
        <v>103</v>
      </c>
      <c r="O7" s="49" t="s">
        <v>543</v>
      </c>
      <c r="P7" s="50">
        <v>6</v>
      </c>
      <c r="Q7" s="150"/>
      <c r="S7" s="5"/>
    </row>
    <row r="8" spans="2:19" ht="12.95" customHeight="1">
      <c r="B8" s="48" t="s">
        <v>103</v>
      </c>
      <c r="C8" s="249" t="s">
        <v>746</v>
      </c>
      <c r="D8" s="50">
        <v>0</v>
      </c>
      <c r="E8" s="34"/>
      <c r="F8" s="48" t="s">
        <v>103</v>
      </c>
      <c r="G8" s="49" t="s">
        <v>619</v>
      </c>
      <c r="H8" s="50">
        <v>0</v>
      </c>
      <c r="I8" s="34"/>
      <c r="J8" s="48" t="s">
        <v>103</v>
      </c>
      <c r="K8" s="49" t="s">
        <v>924</v>
      </c>
      <c r="L8" s="50">
        <v>0</v>
      </c>
      <c r="M8" s="34"/>
      <c r="N8" s="48" t="s">
        <v>103</v>
      </c>
      <c r="O8" s="49" t="s">
        <v>544</v>
      </c>
      <c r="P8" s="50">
        <v>6</v>
      </c>
      <c r="Q8" s="150"/>
      <c r="S8" s="5"/>
    </row>
    <row r="9" spans="2:19" ht="12.95" customHeight="1">
      <c r="B9" s="48" t="s">
        <v>104</v>
      </c>
      <c r="C9" s="249" t="s">
        <v>748</v>
      </c>
      <c r="D9" s="50">
        <v>0</v>
      </c>
      <c r="E9" s="34"/>
      <c r="F9" s="48" t="s">
        <v>104</v>
      </c>
      <c r="G9" s="49" t="s">
        <v>622</v>
      </c>
      <c r="H9" s="50">
        <v>6</v>
      </c>
      <c r="I9" s="34"/>
      <c r="J9" s="48" t="s">
        <v>104</v>
      </c>
      <c r="K9" s="49" t="s">
        <v>1005</v>
      </c>
      <c r="L9" s="50">
        <v>0</v>
      </c>
      <c r="M9" s="34"/>
      <c r="N9" s="48" t="s">
        <v>104</v>
      </c>
      <c r="O9" s="49" t="s">
        <v>1080</v>
      </c>
      <c r="P9" s="50">
        <v>0</v>
      </c>
      <c r="Q9" s="150"/>
      <c r="S9" s="5"/>
    </row>
    <row r="10" spans="2:19" ht="12.95" customHeight="1">
      <c r="B10" s="48" t="s">
        <v>104</v>
      </c>
      <c r="C10" s="249" t="s">
        <v>751</v>
      </c>
      <c r="D10" s="50">
        <v>0</v>
      </c>
      <c r="E10" s="34"/>
      <c r="F10" s="48" t="s">
        <v>104</v>
      </c>
      <c r="G10" s="49" t="s">
        <v>620</v>
      </c>
      <c r="H10" s="50">
        <v>0</v>
      </c>
      <c r="I10" s="34"/>
      <c r="J10" s="48" t="s">
        <v>104</v>
      </c>
      <c r="K10" s="49" t="s">
        <v>605</v>
      </c>
      <c r="L10" s="50">
        <v>0</v>
      </c>
      <c r="M10" s="34"/>
      <c r="N10" s="48" t="s">
        <v>104</v>
      </c>
      <c r="O10" s="49" t="s">
        <v>546</v>
      </c>
      <c r="P10" s="50">
        <v>3</v>
      </c>
      <c r="Q10" s="150"/>
      <c r="S10" s="5"/>
    </row>
    <row r="11" spans="2:19" ht="12.95" customHeight="1">
      <c r="B11" s="48" t="s">
        <v>104</v>
      </c>
      <c r="C11" s="249" t="s">
        <v>750</v>
      </c>
      <c r="D11" s="50">
        <v>0</v>
      </c>
      <c r="E11" s="34"/>
      <c r="F11" s="48" t="s">
        <v>104</v>
      </c>
      <c r="G11" s="49" t="s">
        <v>621</v>
      </c>
      <c r="H11" s="50">
        <v>0</v>
      </c>
      <c r="I11" s="34"/>
      <c r="J11" s="48" t="s">
        <v>104</v>
      </c>
      <c r="K11" s="49" t="s">
        <v>608</v>
      </c>
      <c r="L11" s="50">
        <v>0</v>
      </c>
      <c r="M11" s="34"/>
      <c r="N11" s="48" t="s">
        <v>104</v>
      </c>
      <c r="O11" s="49" t="s">
        <v>550</v>
      </c>
      <c r="P11" s="50">
        <v>0</v>
      </c>
      <c r="Q11" s="150"/>
      <c r="S11" s="5"/>
    </row>
    <row r="12" spans="2:19" ht="12.95" customHeight="1">
      <c r="B12" s="48" t="s">
        <v>105</v>
      </c>
      <c r="C12" s="197" t="s">
        <v>753</v>
      </c>
      <c r="D12" s="50">
        <v>11</v>
      </c>
      <c r="E12" s="34"/>
      <c r="F12" s="48" t="s">
        <v>105</v>
      </c>
      <c r="G12" s="49" t="s">
        <v>625</v>
      </c>
      <c r="H12" s="50">
        <v>10</v>
      </c>
      <c r="I12" s="34"/>
      <c r="J12" s="48" t="s">
        <v>105</v>
      </c>
      <c r="K12" s="49" t="s">
        <v>611</v>
      </c>
      <c r="L12" s="50">
        <v>3</v>
      </c>
      <c r="M12" s="34"/>
      <c r="N12" s="48" t="s">
        <v>105</v>
      </c>
      <c r="O12" s="49" t="s">
        <v>551</v>
      </c>
      <c r="P12" s="50">
        <v>2</v>
      </c>
      <c r="Q12" s="150"/>
      <c r="S12" s="5"/>
    </row>
    <row r="13" spans="2:19" ht="12.95" customHeight="1">
      <c r="B13" s="48" t="s">
        <v>106</v>
      </c>
      <c r="C13" s="249" t="s">
        <v>755</v>
      </c>
      <c r="D13" s="50">
        <v>0</v>
      </c>
      <c r="E13" s="34"/>
      <c r="F13" s="48" t="s">
        <v>106</v>
      </c>
      <c r="G13" s="49" t="s">
        <v>763</v>
      </c>
      <c r="H13" s="50">
        <v>0</v>
      </c>
      <c r="I13" s="34"/>
      <c r="J13" s="48" t="s">
        <v>106</v>
      </c>
      <c r="K13" s="49" t="s">
        <v>612</v>
      </c>
      <c r="L13" s="50">
        <v>6</v>
      </c>
      <c r="M13" s="34"/>
      <c r="N13" s="48" t="s">
        <v>106</v>
      </c>
      <c r="O13" s="49" t="s">
        <v>553</v>
      </c>
      <c r="P13" s="50">
        <v>0</v>
      </c>
      <c r="Q13" s="150"/>
      <c r="S13" s="5"/>
    </row>
    <row r="14" spans="2:19" ht="12.95" customHeight="1">
      <c r="B14" s="48"/>
      <c r="C14" s="51" t="s">
        <v>28</v>
      </c>
      <c r="D14" s="572">
        <f>SUM(D6:D13)</f>
        <v>14</v>
      </c>
      <c r="E14" s="34"/>
      <c r="F14" s="48"/>
      <c r="G14" s="53" t="s">
        <v>28</v>
      </c>
      <c r="H14" s="572">
        <f>SUM(H6:H13)</f>
        <v>31</v>
      </c>
      <c r="I14" s="34"/>
      <c r="J14" s="48"/>
      <c r="K14" s="51" t="s">
        <v>28</v>
      </c>
      <c r="L14" s="572">
        <f>SUM(L6:L13)</f>
        <v>30</v>
      </c>
      <c r="M14" s="34"/>
      <c r="N14" s="48"/>
      <c r="O14" s="51" t="s">
        <v>28</v>
      </c>
      <c r="P14" s="572">
        <f>SUM(P6:P13)</f>
        <v>31</v>
      </c>
    </row>
    <row r="15" spans="2:19" ht="12.95" customHeight="1">
      <c r="B15" s="34"/>
      <c r="C15" s="34"/>
      <c r="D15" s="54"/>
      <c r="E15" s="34"/>
      <c r="F15" s="34"/>
      <c r="G15" s="34"/>
      <c r="H15" s="54"/>
      <c r="I15" s="34"/>
      <c r="J15" s="34"/>
      <c r="K15" s="528"/>
      <c r="L15" s="54"/>
      <c r="M15" s="34"/>
      <c r="N15" s="34"/>
      <c r="O15" s="34"/>
      <c r="P15" s="54"/>
    </row>
    <row r="16" spans="2:19" ht="12.95" customHeight="1">
      <c r="B16" s="800" t="str">
        <f>'[7]Team Totals'!$A$19</f>
        <v>Dogs</v>
      </c>
      <c r="C16" s="801"/>
      <c r="D16" s="331" t="s">
        <v>210</v>
      </c>
      <c r="E16" s="34"/>
      <c r="F16" s="800" t="s">
        <v>408</v>
      </c>
      <c r="G16" s="801"/>
      <c r="H16" s="331" t="s">
        <v>210</v>
      </c>
      <c r="I16" s="34"/>
      <c r="J16" s="800" t="str">
        <f>'[7]Team Totals'!$A$13</f>
        <v>Gamblers</v>
      </c>
      <c r="K16" s="801"/>
      <c r="L16" s="331" t="s">
        <v>210</v>
      </c>
      <c r="M16" s="34"/>
      <c r="N16" s="800" t="str">
        <f>'[7]Team Totals'!$A$5</f>
        <v>Grenadiers</v>
      </c>
      <c r="O16" s="801"/>
      <c r="P16" s="331" t="s">
        <v>210</v>
      </c>
      <c r="S16" s="27"/>
    </row>
    <row r="17" spans="2:19" ht="12.95" customHeight="1">
      <c r="B17" s="48" t="s">
        <v>102</v>
      </c>
      <c r="C17" s="49" t="s">
        <v>728</v>
      </c>
      <c r="D17" s="50">
        <v>13</v>
      </c>
      <c r="E17" s="34"/>
      <c r="F17" s="48" t="s">
        <v>102</v>
      </c>
      <c r="G17" s="49" t="s">
        <v>641</v>
      </c>
      <c r="H17" s="50">
        <v>12</v>
      </c>
      <c r="I17" s="34"/>
      <c r="J17" s="48" t="s">
        <v>102</v>
      </c>
      <c r="K17" s="49" t="s">
        <v>587</v>
      </c>
      <c r="L17" s="50">
        <v>6</v>
      </c>
      <c r="M17" s="34"/>
      <c r="N17" s="48" t="s">
        <v>102</v>
      </c>
      <c r="O17" s="523" t="s">
        <v>530</v>
      </c>
      <c r="P17" s="50">
        <v>3</v>
      </c>
    </row>
    <row r="18" spans="2:19" ht="12.95" customHeight="1">
      <c r="B18" s="48" t="s">
        <v>103</v>
      </c>
      <c r="C18" s="651" t="s">
        <v>731</v>
      </c>
      <c r="D18" s="50">
        <v>0</v>
      </c>
      <c r="E18" s="34"/>
      <c r="F18" s="48" t="s">
        <v>103</v>
      </c>
      <c r="G18" s="49" t="s">
        <v>644</v>
      </c>
      <c r="H18" s="50">
        <v>0</v>
      </c>
      <c r="I18" s="34"/>
      <c r="J18" s="48" t="s">
        <v>103</v>
      </c>
      <c r="K18" s="49" t="s">
        <v>589</v>
      </c>
      <c r="L18" s="50">
        <v>0</v>
      </c>
      <c r="M18" s="34"/>
      <c r="N18" s="48" t="s">
        <v>103</v>
      </c>
      <c r="O18" s="523" t="s">
        <v>533</v>
      </c>
      <c r="P18" s="50">
        <v>6</v>
      </c>
      <c r="S18" s="5"/>
    </row>
    <row r="19" spans="2:19" ht="12.95" customHeight="1">
      <c r="B19" s="48" t="s">
        <v>103</v>
      </c>
      <c r="C19" s="417" t="s">
        <v>732</v>
      </c>
      <c r="D19" s="50">
        <v>0</v>
      </c>
      <c r="E19" s="34"/>
      <c r="F19" s="48" t="s">
        <v>103</v>
      </c>
      <c r="G19" s="49" t="s">
        <v>645</v>
      </c>
      <c r="H19" s="50">
        <v>9</v>
      </c>
      <c r="I19" s="34"/>
      <c r="J19" s="48" t="s">
        <v>103</v>
      </c>
      <c r="K19" s="49" t="s">
        <v>590</v>
      </c>
      <c r="L19" s="50">
        <v>0</v>
      </c>
      <c r="M19" s="34"/>
      <c r="N19" s="48" t="s">
        <v>103</v>
      </c>
      <c r="O19" s="523" t="s">
        <v>1072</v>
      </c>
      <c r="P19" s="50">
        <v>0</v>
      </c>
      <c r="S19" s="5"/>
    </row>
    <row r="20" spans="2:19" ht="12.95" customHeight="1">
      <c r="B20" s="48" t="s">
        <v>104</v>
      </c>
      <c r="C20" s="49" t="s">
        <v>735</v>
      </c>
      <c r="D20" s="50">
        <v>1</v>
      </c>
      <c r="E20" s="34"/>
      <c r="F20" s="48" t="s">
        <v>104</v>
      </c>
      <c r="G20" s="49" t="s">
        <v>648</v>
      </c>
      <c r="H20" s="50">
        <v>0</v>
      </c>
      <c r="I20" s="34"/>
      <c r="J20" s="48" t="s">
        <v>104</v>
      </c>
      <c r="K20" s="49" t="s">
        <v>591</v>
      </c>
      <c r="L20" s="50">
        <v>0</v>
      </c>
      <c r="M20" s="34"/>
      <c r="N20" s="338" t="s">
        <v>104</v>
      </c>
      <c r="O20" s="523" t="s">
        <v>535</v>
      </c>
      <c r="P20" s="50">
        <v>0</v>
      </c>
      <c r="S20" s="5"/>
    </row>
    <row r="21" spans="2:19" ht="12.95" customHeight="1">
      <c r="B21" s="48" t="s">
        <v>104</v>
      </c>
      <c r="C21" s="49" t="s">
        <v>999</v>
      </c>
      <c r="D21" s="50">
        <v>3</v>
      </c>
      <c r="E21" s="34"/>
      <c r="F21" s="48" t="s">
        <v>104</v>
      </c>
      <c r="G21" s="49" t="s">
        <v>649</v>
      </c>
      <c r="H21" s="50">
        <v>0</v>
      </c>
      <c r="I21" s="34"/>
      <c r="J21" s="48" t="s">
        <v>104</v>
      </c>
      <c r="K21" s="49" t="s">
        <v>595</v>
      </c>
      <c r="L21" s="50">
        <v>0</v>
      </c>
      <c r="M21" s="34"/>
      <c r="N21" s="338" t="s">
        <v>104</v>
      </c>
      <c r="O21" s="523" t="s">
        <v>537</v>
      </c>
      <c r="P21" s="50">
        <v>3</v>
      </c>
      <c r="S21" s="5"/>
    </row>
    <row r="22" spans="2:19" ht="12.95" customHeight="1">
      <c r="B22" s="48" t="s">
        <v>104</v>
      </c>
      <c r="C22" s="49" t="s">
        <v>739</v>
      </c>
      <c r="D22" s="50">
        <v>3</v>
      </c>
      <c r="E22" s="34"/>
      <c r="F22" s="48" t="s">
        <v>104</v>
      </c>
      <c r="G22" s="49" t="s">
        <v>650</v>
      </c>
      <c r="H22" s="50">
        <v>0</v>
      </c>
      <c r="I22" s="34"/>
      <c r="J22" s="48" t="s">
        <v>104</v>
      </c>
      <c r="K22" s="49" t="s">
        <v>594</v>
      </c>
      <c r="L22" s="50">
        <v>0</v>
      </c>
      <c r="M22" s="34"/>
      <c r="N22" s="338" t="s">
        <v>104</v>
      </c>
      <c r="O22" s="587" t="s">
        <v>1073</v>
      </c>
      <c r="P22" s="50">
        <v>1</v>
      </c>
      <c r="S22" s="5"/>
    </row>
    <row r="23" spans="2:19" ht="12.95" customHeight="1">
      <c r="B23" s="48" t="s">
        <v>105</v>
      </c>
      <c r="C23" s="49" t="s">
        <v>740</v>
      </c>
      <c r="D23" s="50">
        <v>13</v>
      </c>
      <c r="E23" s="34"/>
      <c r="F23" s="48" t="s">
        <v>105</v>
      </c>
      <c r="G23" s="49" t="s">
        <v>653</v>
      </c>
      <c r="H23" s="50">
        <v>3</v>
      </c>
      <c r="I23" s="34"/>
      <c r="J23" s="48" t="s">
        <v>105</v>
      </c>
      <c r="K23" s="49" t="s">
        <v>597</v>
      </c>
      <c r="L23" s="50">
        <v>4</v>
      </c>
      <c r="M23" s="34"/>
      <c r="N23" s="48" t="s">
        <v>105</v>
      </c>
      <c r="O23" s="523" t="s">
        <v>538</v>
      </c>
      <c r="P23" s="50">
        <v>6</v>
      </c>
      <c r="S23" s="5"/>
    </row>
    <row r="24" spans="2:19" ht="12.95" customHeight="1">
      <c r="B24" s="48" t="s">
        <v>106</v>
      </c>
      <c r="C24" s="49" t="s">
        <v>742</v>
      </c>
      <c r="D24" s="50">
        <v>0</v>
      </c>
      <c r="E24" s="34"/>
      <c r="F24" s="48" t="s">
        <v>106</v>
      </c>
      <c r="G24" s="49" t="s">
        <v>655</v>
      </c>
      <c r="H24" s="50">
        <v>0</v>
      </c>
      <c r="I24" s="34"/>
      <c r="J24" s="48" t="s">
        <v>106</v>
      </c>
      <c r="K24" s="49" t="s">
        <v>598</v>
      </c>
      <c r="L24" s="50">
        <v>0</v>
      </c>
      <c r="M24" s="34"/>
      <c r="N24" s="48" t="s">
        <v>106</v>
      </c>
      <c r="O24" s="523" t="s">
        <v>423</v>
      </c>
      <c r="P24" s="50">
        <v>0</v>
      </c>
      <c r="S24" s="5"/>
    </row>
    <row r="25" spans="2:19" ht="12.95" customHeight="1">
      <c r="B25" s="48"/>
      <c r="C25" s="51" t="s">
        <v>28</v>
      </c>
      <c r="D25" s="572">
        <f>SUM(D17:D24)</f>
        <v>33</v>
      </c>
      <c r="E25" s="34"/>
      <c r="F25" s="48"/>
      <c r="G25" s="53" t="s">
        <v>28</v>
      </c>
      <c r="H25" s="572">
        <f>SUM(H17:H24)</f>
        <v>24</v>
      </c>
      <c r="I25" s="34"/>
      <c r="J25" s="48"/>
      <c r="K25" s="51" t="s">
        <v>28</v>
      </c>
      <c r="L25" s="572">
        <f>SUM(L17:L24)</f>
        <v>10</v>
      </c>
      <c r="M25" s="34"/>
      <c r="N25" s="48"/>
      <c r="O25" s="51" t="s">
        <v>28</v>
      </c>
      <c r="P25" s="572">
        <f>SUM(P17:P24)</f>
        <v>19</v>
      </c>
      <c r="S25" s="5"/>
    </row>
    <row r="26" spans="2:19" ht="12.95" customHeight="1">
      <c r="B26" s="34"/>
      <c r="C26" s="34"/>
      <c r="D26" s="54"/>
      <c r="E26" s="34"/>
      <c r="F26" s="34"/>
      <c r="G26" s="34"/>
      <c r="H26" s="54"/>
      <c r="I26" s="34"/>
      <c r="J26" s="34"/>
      <c r="K26" s="34"/>
      <c r="L26" s="54"/>
      <c r="M26" s="34"/>
      <c r="N26" s="34"/>
      <c r="O26" s="34"/>
      <c r="P26" s="54"/>
    </row>
    <row r="27" spans="2:19" ht="12.95" customHeight="1">
      <c r="B27" s="800" t="s">
        <v>149</v>
      </c>
      <c r="C27" s="801"/>
      <c r="D27" s="331" t="s">
        <v>210</v>
      </c>
      <c r="E27" s="34"/>
      <c r="F27" s="800" t="s">
        <v>24</v>
      </c>
      <c r="G27" s="801"/>
      <c r="H27" s="331" t="s">
        <v>210</v>
      </c>
      <c r="I27" s="34"/>
      <c r="J27" s="802" t="s">
        <v>19</v>
      </c>
      <c r="K27" s="803"/>
      <c r="L27" s="331" t="s">
        <v>210</v>
      </c>
      <c r="M27" s="34"/>
      <c r="N27" s="800" t="s">
        <v>82</v>
      </c>
      <c r="O27" s="801"/>
      <c r="P27" s="331" t="s">
        <v>210</v>
      </c>
    </row>
    <row r="28" spans="2:19" ht="12.95" customHeight="1">
      <c r="B28" s="48" t="s">
        <v>102</v>
      </c>
      <c r="C28" s="49" t="s">
        <v>713</v>
      </c>
      <c r="D28" s="50">
        <v>15</v>
      </c>
      <c r="E28" s="34"/>
      <c r="F28" s="48" t="s">
        <v>102</v>
      </c>
      <c r="G28" s="49" t="s">
        <v>572</v>
      </c>
      <c r="H28" s="50">
        <v>9</v>
      </c>
      <c r="I28" s="34"/>
      <c r="J28" s="48" t="s">
        <v>102</v>
      </c>
      <c r="K28" s="49" t="s">
        <v>684</v>
      </c>
      <c r="L28" s="50">
        <v>0</v>
      </c>
      <c r="M28" s="34"/>
      <c r="N28" s="48" t="s">
        <v>102</v>
      </c>
      <c r="O28" s="49" t="s">
        <v>555</v>
      </c>
      <c r="P28" s="50">
        <v>9</v>
      </c>
      <c r="Q28" s="150"/>
      <c r="R28" s="4"/>
      <c r="S28" s="38"/>
    </row>
    <row r="29" spans="2:19" ht="12.95" customHeight="1">
      <c r="B29" s="48" t="s">
        <v>103</v>
      </c>
      <c r="C29" s="49" t="s">
        <v>717</v>
      </c>
      <c r="D29" s="50">
        <v>6</v>
      </c>
      <c r="E29" s="34"/>
      <c r="F29" s="48" t="s">
        <v>103</v>
      </c>
      <c r="G29" s="49" t="s">
        <v>574</v>
      </c>
      <c r="H29" s="50">
        <v>0</v>
      </c>
      <c r="I29" s="34"/>
      <c r="J29" s="48" t="s">
        <v>103</v>
      </c>
      <c r="K29" s="49" t="s">
        <v>687</v>
      </c>
      <c r="L29" s="50">
        <v>0</v>
      </c>
      <c r="M29" s="34"/>
      <c r="N29" s="48" t="s">
        <v>103</v>
      </c>
      <c r="O29" s="49" t="s">
        <v>558</v>
      </c>
      <c r="P29" s="50">
        <v>12</v>
      </c>
      <c r="Q29" s="150"/>
      <c r="R29" s="4"/>
      <c r="S29" s="38"/>
    </row>
    <row r="30" spans="2:19" ht="12.95" customHeight="1">
      <c r="B30" s="48" t="s">
        <v>103</v>
      </c>
      <c r="C30" s="49" t="s">
        <v>716</v>
      </c>
      <c r="D30" s="50">
        <v>0</v>
      </c>
      <c r="E30" s="34"/>
      <c r="F30" s="48" t="s">
        <v>103</v>
      </c>
      <c r="G30" s="49" t="s">
        <v>955</v>
      </c>
      <c r="H30" s="50">
        <v>6</v>
      </c>
      <c r="I30" s="34"/>
      <c r="J30" s="48" t="s">
        <v>103</v>
      </c>
      <c r="K30" s="49" t="s">
        <v>686</v>
      </c>
      <c r="L30" s="50">
        <v>6</v>
      </c>
      <c r="M30" s="34"/>
      <c r="N30" s="48" t="s">
        <v>103</v>
      </c>
      <c r="O30" s="49" t="s">
        <v>561</v>
      </c>
      <c r="P30" s="50">
        <v>3</v>
      </c>
      <c r="Q30" s="150"/>
      <c r="R30" s="4"/>
      <c r="S30" s="38"/>
    </row>
    <row r="31" spans="2:19" ht="12.95" customHeight="1">
      <c r="B31" s="48" t="s">
        <v>104</v>
      </c>
      <c r="C31" s="49" t="s">
        <v>719</v>
      </c>
      <c r="D31" s="50">
        <v>0</v>
      </c>
      <c r="E31" s="34"/>
      <c r="F31" s="48" t="s">
        <v>104</v>
      </c>
      <c r="G31" s="49" t="s">
        <v>576</v>
      </c>
      <c r="H31" s="50">
        <v>6</v>
      </c>
      <c r="I31" s="34"/>
      <c r="J31" s="48" t="s">
        <v>104</v>
      </c>
      <c r="K31" s="49" t="s">
        <v>691</v>
      </c>
      <c r="L31" s="50">
        <v>1</v>
      </c>
      <c r="M31" s="34"/>
      <c r="N31" s="48" t="s">
        <v>104</v>
      </c>
      <c r="O31" s="49" t="s">
        <v>562</v>
      </c>
      <c r="P31" s="50">
        <v>3</v>
      </c>
      <c r="Q31" s="150"/>
      <c r="R31" s="4"/>
      <c r="S31" s="38"/>
    </row>
    <row r="32" spans="2:19" ht="12.95" customHeight="1">
      <c r="B32" s="48" t="s">
        <v>104</v>
      </c>
      <c r="C32" s="49" t="s">
        <v>722</v>
      </c>
      <c r="D32" s="50">
        <v>1</v>
      </c>
      <c r="E32" s="34"/>
      <c r="F32" s="48" t="s">
        <v>104</v>
      </c>
      <c r="G32" s="49" t="s">
        <v>577</v>
      </c>
      <c r="H32" s="50">
        <v>3</v>
      </c>
      <c r="I32" s="34"/>
      <c r="J32" s="48" t="s">
        <v>104</v>
      </c>
      <c r="K32" s="49" t="s">
        <v>692</v>
      </c>
      <c r="L32" s="50">
        <v>0</v>
      </c>
      <c r="M32" s="34"/>
      <c r="N32" s="48" t="s">
        <v>104</v>
      </c>
      <c r="O32" s="49" t="s">
        <v>563</v>
      </c>
      <c r="P32" s="50">
        <v>3</v>
      </c>
      <c r="Q32" s="150"/>
      <c r="R32" s="4"/>
      <c r="S32" s="38"/>
    </row>
    <row r="33" spans="2:20" ht="12.95" customHeight="1">
      <c r="B33" s="48" t="s">
        <v>104</v>
      </c>
      <c r="C33" s="49" t="s">
        <v>723</v>
      </c>
      <c r="D33" s="50">
        <v>0</v>
      </c>
      <c r="E33" s="34"/>
      <c r="F33" s="48" t="s">
        <v>104</v>
      </c>
      <c r="G33" s="49" t="s">
        <v>1075</v>
      </c>
      <c r="H33" s="50">
        <v>3</v>
      </c>
      <c r="I33" s="34"/>
      <c r="J33" s="48" t="s">
        <v>104</v>
      </c>
      <c r="K33" s="49" t="s">
        <v>690</v>
      </c>
      <c r="L33" s="50">
        <v>3</v>
      </c>
      <c r="M33" s="34"/>
      <c r="N33" s="48" t="s">
        <v>104</v>
      </c>
      <c r="O33" s="49" t="s">
        <v>566</v>
      </c>
      <c r="P33" s="50">
        <v>0</v>
      </c>
      <c r="Q33" s="150"/>
      <c r="R33" s="4"/>
      <c r="S33" s="38"/>
    </row>
    <row r="34" spans="2:20" ht="12.95" customHeight="1">
      <c r="B34" s="48" t="s">
        <v>105</v>
      </c>
      <c r="C34" s="49" t="s">
        <v>725</v>
      </c>
      <c r="D34" s="50">
        <v>10</v>
      </c>
      <c r="E34" s="34"/>
      <c r="F34" s="48" t="s">
        <v>105</v>
      </c>
      <c r="G34" s="49" t="s">
        <v>581</v>
      </c>
      <c r="H34" s="50">
        <v>6</v>
      </c>
      <c r="I34" s="34"/>
      <c r="J34" s="48" t="s">
        <v>105</v>
      </c>
      <c r="K34" s="49" t="s">
        <v>696</v>
      </c>
      <c r="L34" s="50">
        <v>6</v>
      </c>
      <c r="M34" s="34"/>
      <c r="N34" s="48" t="s">
        <v>105</v>
      </c>
      <c r="O34" s="49" t="s">
        <v>567</v>
      </c>
      <c r="P34" s="50">
        <v>0</v>
      </c>
      <c r="Q34" s="150"/>
      <c r="R34" s="4"/>
      <c r="S34" s="38"/>
    </row>
    <row r="35" spans="2:20" ht="12.95" customHeight="1">
      <c r="B35" s="48" t="s">
        <v>106</v>
      </c>
      <c r="C35" s="49" t="s">
        <v>726</v>
      </c>
      <c r="D35" s="50">
        <v>0</v>
      </c>
      <c r="E35" s="34"/>
      <c r="F35" s="48" t="s">
        <v>106</v>
      </c>
      <c r="G35" s="49" t="s">
        <v>584</v>
      </c>
      <c r="H35" s="50">
        <v>0</v>
      </c>
      <c r="I35" s="34"/>
      <c r="J35" s="48" t="s">
        <v>106</v>
      </c>
      <c r="K35" s="49" t="s">
        <v>697</v>
      </c>
      <c r="L35" s="50">
        <v>6</v>
      </c>
      <c r="M35" s="34"/>
      <c r="N35" s="48" t="s">
        <v>106</v>
      </c>
      <c r="O35" s="49" t="s">
        <v>569</v>
      </c>
      <c r="P35" s="50">
        <v>0</v>
      </c>
      <c r="Q35" s="150"/>
      <c r="R35" s="4"/>
      <c r="S35" s="38"/>
    </row>
    <row r="36" spans="2:20" ht="12.95" customHeight="1">
      <c r="B36" s="48"/>
      <c r="C36" s="51" t="s">
        <v>28</v>
      </c>
      <c r="D36" s="572">
        <f>SUM(D28:D35)</f>
        <v>32</v>
      </c>
      <c r="E36" s="34"/>
      <c r="F36" s="48"/>
      <c r="G36" s="51" t="s">
        <v>28</v>
      </c>
      <c r="H36" s="572">
        <f>SUM(H28:H35)</f>
        <v>33</v>
      </c>
      <c r="I36" s="34"/>
      <c r="J36" s="48"/>
      <c r="K36" s="51" t="s">
        <v>28</v>
      </c>
      <c r="L36" s="572">
        <f>SUM(L28:L35)</f>
        <v>22</v>
      </c>
      <c r="M36" s="34"/>
      <c r="N36" s="49"/>
      <c r="O36" s="53" t="s">
        <v>28</v>
      </c>
      <c r="P36" s="572">
        <f>SUM(P28:P35)</f>
        <v>30</v>
      </c>
    </row>
    <row r="37" spans="2:20" ht="12.95" customHeight="1">
      <c r="B37" s="34"/>
      <c r="C37" s="34"/>
      <c r="D37" s="54"/>
      <c r="E37" s="34"/>
      <c r="F37" s="34"/>
      <c r="G37" s="45"/>
      <c r="H37" s="54"/>
      <c r="I37" s="34"/>
      <c r="J37" s="34"/>
      <c r="K37" s="45"/>
      <c r="L37" s="530"/>
      <c r="M37" s="34"/>
      <c r="N37" s="34"/>
      <c r="O37" s="45"/>
      <c r="P37" s="54"/>
    </row>
    <row r="38" spans="2:20" ht="12.95" customHeight="1">
      <c r="B38" s="800" t="s">
        <v>57</v>
      </c>
      <c r="C38" s="801"/>
      <c r="D38" s="331" t="s">
        <v>210</v>
      </c>
      <c r="E38" s="34"/>
      <c r="F38" s="804" t="str">
        <f>'[7]Team Totals'!$A$28</f>
        <v>Bandits</v>
      </c>
      <c r="G38" s="805"/>
      <c r="H38" s="331" t="s">
        <v>210</v>
      </c>
      <c r="I38" s="34"/>
      <c r="J38" s="804" t="str">
        <f>'[7]Team Totals'!$A$14</f>
        <v>Bellcows</v>
      </c>
      <c r="K38" s="805"/>
      <c r="L38" s="331" t="s">
        <v>210</v>
      </c>
      <c r="M38" s="34"/>
      <c r="N38" s="806" t="s">
        <v>150</v>
      </c>
      <c r="O38" s="806"/>
      <c r="P38" s="331" t="s">
        <v>210</v>
      </c>
    </row>
    <row r="39" spans="2:20" ht="12.95" customHeight="1">
      <c r="B39" s="48" t="s">
        <v>102</v>
      </c>
      <c r="C39" s="49" t="s">
        <v>699</v>
      </c>
      <c r="D39" s="50">
        <v>12</v>
      </c>
      <c r="E39" s="34"/>
      <c r="F39" s="48" t="s">
        <v>102</v>
      </c>
      <c r="G39" s="49" t="s">
        <v>657</v>
      </c>
      <c r="H39" s="50">
        <v>3</v>
      </c>
      <c r="I39" s="34"/>
      <c r="J39" s="48" t="s">
        <v>102</v>
      </c>
      <c r="K39" s="49" t="s">
        <v>628</v>
      </c>
      <c r="L39" s="50">
        <v>9</v>
      </c>
      <c r="M39" s="34"/>
      <c r="N39" s="48" t="s">
        <v>102</v>
      </c>
      <c r="O39" s="49" t="s">
        <v>670</v>
      </c>
      <c r="P39" s="50">
        <v>0</v>
      </c>
      <c r="S39" s="21"/>
    </row>
    <row r="40" spans="2:20" ht="12.95" customHeight="1">
      <c r="B40" s="48" t="s">
        <v>103</v>
      </c>
      <c r="C40" s="49" t="s">
        <v>702</v>
      </c>
      <c r="D40" s="50">
        <v>0</v>
      </c>
      <c r="E40" s="34"/>
      <c r="F40" s="48" t="s">
        <v>103</v>
      </c>
      <c r="G40" s="49" t="s">
        <v>660</v>
      </c>
      <c r="H40" s="50">
        <v>0</v>
      </c>
      <c r="I40" s="34"/>
      <c r="J40" s="48" t="s">
        <v>103</v>
      </c>
      <c r="K40" s="249" t="s">
        <v>632</v>
      </c>
      <c r="L40" s="50">
        <v>6</v>
      </c>
      <c r="M40" s="34"/>
      <c r="N40" s="48" t="s">
        <v>103</v>
      </c>
      <c r="O40" s="49" t="s">
        <v>673</v>
      </c>
      <c r="P40" s="50">
        <v>0</v>
      </c>
      <c r="R40" s="7"/>
      <c r="S40" s="21"/>
    </row>
    <row r="41" spans="2:20" ht="12.95" customHeight="1">
      <c r="B41" s="48" t="s">
        <v>103</v>
      </c>
      <c r="C41" s="49" t="s">
        <v>703</v>
      </c>
      <c r="D41" s="50">
        <v>0</v>
      </c>
      <c r="E41" s="34"/>
      <c r="F41" s="48" t="s">
        <v>103</v>
      </c>
      <c r="G41" s="49" t="s">
        <v>884</v>
      </c>
      <c r="H41" s="50">
        <v>6</v>
      </c>
      <c r="I41" s="34"/>
      <c r="J41" s="48" t="s">
        <v>103</v>
      </c>
      <c r="K41" s="49" t="s">
        <v>631</v>
      </c>
      <c r="L41" s="50">
        <v>0</v>
      </c>
      <c r="M41" s="34"/>
      <c r="N41" s="48" t="s">
        <v>103</v>
      </c>
      <c r="O41" s="49" t="s">
        <v>676</v>
      </c>
      <c r="P41" s="50">
        <v>12</v>
      </c>
      <c r="R41" s="7"/>
      <c r="S41" s="21"/>
    </row>
    <row r="42" spans="2:20" ht="12.95" customHeight="1">
      <c r="B42" s="48" t="s">
        <v>104</v>
      </c>
      <c r="C42" s="49" t="s">
        <v>705</v>
      </c>
      <c r="D42" s="50">
        <v>0</v>
      </c>
      <c r="E42" s="34"/>
      <c r="F42" s="48" t="s">
        <v>104</v>
      </c>
      <c r="G42" s="49" t="s">
        <v>886</v>
      </c>
      <c r="H42" s="50">
        <v>0</v>
      </c>
      <c r="I42" s="34"/>
      <c r="J42" s="48" t="s">
        <v>104</v>
      </c>
      <c r="K42" s="49" t="s">
        <v>633</v>
      </c>
      <c r="L42" s="50">
        <v>0</v>
      </c>
      <c r="M42" s="34"/>
      <c r="N42" s="48" t="s">
        <v>104</v>
      </c>
      <c r="O42" s="49" t="s">
        <v>498</v>
      </c>
      <c r="P42" s="50">
        <v>9</v>
      </c>
      <c r="R42" s="7"/>
      <c r="S42" s="22"/>
    </row>
    <row r="43" spans="2:20" ht="12.95" customHeight="1">
      <c r="B43" s="48" t="s">
        <v>104</v>
      </c>
      <c r="C43" s="49" t="s">
        <v>708</v>
      </c>
      <c r="D43" s="50">
        <v>0</v>
      </c>
      <c r="E43" s="34"/>
      <c r="F43" s="48" t="s">
        <v>104</v>
      </c>
      <c r="G43" s="49" t="s">
        <v>664</v>
      </c>
      <c r="H43" s="50">
        <v>0</v>
      </c>
      <c r="I43" s="34"/>
      <c r="J43" s="48" t="s">
        <v>104</v>
      </c>
      <c r="K43" s="49" t="s">
        <v>637</v>
      </c>
      <c r="L43" s="50">
        <v>0</v>
      </c>
      <c r="M43" s="34"/>
      <c r="N43" s="48" t="s">
        <v>104</v>
      </c>
      <c r="O43" s="49" t="s">
        <v>677</v>
      </c>
      <c r="P43" s="50">
        <v>0</v>
      </c>
      <c r="R43" s="8"/>
      <c r="S43" s="22"/>
    </row>
    <row r="44" spans="2:20" ht="12.95" customHeight="1">
      <c r="B44" s="48" t="s">
        <v>104</v>
      </c>
      <c r="C44" s="49" t="s">
        <v>709</v>
      </c>
      <c r="D44" s="50">
        <v>3</v>
      </c>
      <c r="E44" s="34"/>
      <c r="F44" s="48" t="s">
        <v>104</v>
      </c>
      <c r="G44" s="49" t="s">
        <v>666</v>
      </c>
      <c r="H44" s="50">
        <v>0</v>
      </c>
      <c r="I44" s="34"/>
      <c r="J44" s="48" t="s">
        <v>104</v>
      </c>
      <c r="K44" s="49" t="s">
        <v>635</v>
      </c>
      <c r="L44" s="50">
        <v>0</v>
      </c>
      <c r="M44" s="34"/>
      <c r="N44" s="48" t="s">
        <v>104</v>
      </c>
      <c r="O44" s="49" t="s">
        <v>497</v>
      </c>
      <c r="P44" s="50">
        <v>0</v>
      </c>
      <c r="R44" s="8"/>
      <c r="S44" s="21"/>
    </row>
    <row r="45" spans="2:20" ht="12.95" customHeight="1">
      <c r="B45" s="48" t="s">
        <v>105</v>
      </c>
      <c r="C45" s="34" t="s">
        <v>710</v>
      </c>
      <c r="D45" s="50">
        <v>4</v>
      </c>
      <c r="E45" s="34"/>
      <c r="F45" s="48" t="s">
        <v>105</v>
      </c>
      <c r="G45" s="49" t="s">
        <v>667</v>
      </c>
      <c r="H45" s="50">
        <v>11</v>
      </c>
      <c r="I45" s="34"/>
      <c r="J45" s="48" t="s">
        <v>105</v>
      </c>
      <c r="K45" s="49" t="s">
        <v>638</v>
      </c>
      <c r="L45" s="50">
        <v>10</v>
      </c>
      <c r="M45" s="34"/>
      <c r="N45" s="48" t="s">
        <v>105</v>
      </c>
      <c r="O45" s="49" t="s">
        <v>1076</v>
      </c>
      <c r="P45" s="50">
        <v>12</v>
      </c>
      <c r="R45" s="6"/>
      <c r="S45" s="23"/>
      <c r="T45" s="24"/>
    </row>
    <row r="46" spans="2:20" ht="12.95" customHeight="1">
      <c r="B46" s="48" t="s">
        <v>106</v>
      </c>
      <c r="C46" s="49" t="s">
        <v>711</v>
      </c>
      <c r="D46" s="50">
        <v>0</v>
      </c>
      <c r="E46" s="34"/>
      <c r="F46" s="48" t="s">
        <v>106</v>
      </c>
      <c r="G46" s="49" t="s">
        <v>668</v>
      </c>
      <c r="H46" s="50">
        <v>0</v>
      </c>
      <c r="I46" s="34"/>
      <c r="J46" s="48" t="s">
        <v>106</v>
      </c>
      <c r="K46" s="49" t="s">
        <v>639</v>
      </c>
      <c r="L46" s="50">
        <v>0</v>
      </c>
      <c r="M46" s="34"/>
      <c r="N46" s="48" t="s">
        <v>106</v>
      </c>
      <c r="O46" s="49" t="s">
        <v>682</v>
      </c>
      <c r="P46" s="50">
        <v>0</v>
      </c>
      <c r="R46" s="2"/>
    </row>
    <row r="47" spans="2:20" ht="12.95" customHeight="1">
      <c r="B47" s="48"/>
      <c r="C47" s="51" t="s">
        <v>28</v>
      </c>
      <c r="D47" s="572">
        <f>SUM(D39:D46)</f>
        <v>19</v>
      </c>
      <c r="E47" s="34"/>
      <c r="F47" s="48"/>
      <c r="G47" s="51" t="s">
        <v>28</v>
      </c>
      <c r="H47" s="572">
        <f>SUM(H39:H46)</f>
        <v>20</v>
      </c>
      <c r="I47" s="34"/>
      <c r="J47" s="48"/>
      <c r="K47" s="51" t="s">
        <v>28</v>
      </c>
      <c r="L47" s="572">
        <f>SUM(L39:L46)</f>
        <v>25</v>
      </c>
      <c r="M47" s="34"/>
      <c r="N47" s="48"/>
      <c r="O47" s="51" t="s">
        <v>28</v>
      </c>
      <c r="P47" s="572">
        <f>SUM(P39:P46)</f>
        <v>33</v>
      </c>
    </row>
    <row r="48" spans="2:20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1" ht="12.95" customHeight="1">
      <c r="B49" s="797" t="s">
        <v>30</v>
      </c>
      <c r="C49" s="875"/>
      <c r="D49" s="875"/>
      <c r="E49" s="875"/>
      <c r="F49" s="875"/>
      <c r="G49" s="875"/>
      <c r="H49" s="875"/>
      <c r="I49" s="875"/>
      <c r="J49" s="875"/>
      <c r="K49" s="875"/>
      <c r="L49" s="875"/>
      <c r="M49" s="875"/>
      <c r="N49" s="875"/>
      <c r="O49" s="57" t="s">
        <v>74</v>
      </c>
      <c r="P49" s="58"/>
      <c r="S49" s="761"/>
      <c r="T49" s="761"/>
      <c r="U49" s="761"/>
    </row>
    <row r="50" spans="2:21" ht="12.95" customHeight="1">
      <c r="B50" s="414" t="s">
        <v>81</v>
      </c>
      <c r="C50" s="59" t="s">
        <v>19</v>
      </c>
      <c r="D50" s="60">
        <f>L36</f>
        <v>22</v>
      </c>
      <c r="E50" s="61"/>
      <c r="F50" s="62" t="s">
        <v>31</v>
      </c>
      <c r="G50" s="59" t="s">
        <v>761</v>
      </c>
      <c r="H50" s="60">
        <f>L47</f>
        <v>25</v>
      </c>
      <c r="I50" s="61"/>
      <c r="J50" s="258" t="s">
        <v>81</v>
      </c>
      <c r="K50" s="59" t="s">
        <v>149</v>
      </c>
      <c r="L50" s="60">
        <f>D36</f>
        <v>32</v>
      </c>
      <c r="M50" s="61"/>
      <c r="N50" s="327"/>
      <c r="O50" s="59" t="s">
        <v>232</v>
      </c>
      <c r="P50" s="63">
        <f>D25</f>
        <v>33</v>
      </c>
      <c r="R50" s="357"/>
      <c r="S50" s="874"/>
      <c r="T50" s="874"/>
      <c r="U50" s="874"/>
    </row>
    <row r="51" spans="2:21" ht="12.95" customHeight="1">
      <c r="B51" s="267"/>
      <c r="C51" s="45" t="s">
        <v>756</v>
      </c>
      <c r="D51" s="64">
        <f>D14</f>
        <v>14</v>
      </c>
      <c r="E51" s="64"/>
      <c r="F51" s="64"/>
      <c r="G51" s="45" t="s">
        <v>111</v>
      </c>
      <c r="H51" s="64">
        <f>P25</f>
        <v>19</v>
      </c>
      <c r="I51" s="34"/>
      <c r="J51" s="145"/>
      <c r="K51" s="45" t="s">
        <v>1085</v>
      </c>
      <c r="L51" s="64">
        <f>L14</f>
        <v>30</v>
      </c>
      <c r="M51" s="34"/>
      <c r="N51" s="145" t="s">
        <v>81</v>
      </c>
      <c r="O51" s="45" t="s">
        <v>145</v>
      </c>
      <c r="P51" s="67">
        <f>H14</f>
        <v>31</v>
      </c>
      <c r="R51" s="355"/>
      <c r="S51" s="874"/>
      <c r="T51" s="874"/>
      <c r="U51" s="874"/>
    </row>
    <row r="52" spans="2:21" ht="12.95" customHeight="1">
      <c r="B52" s="255"/>
      <c r="E52" s="34"/>
      <c r="F52" s="54"/>
      <c r="G52" s="150"/>
      <c r="H52" s="150"/>
      <c r="I52" s="34"/>
      <c r="J52" s="54"/>
      <c r="M52" s="34"/>
      <c r="N52" s="34"/>
      <c r="P52" s="149"/>
      <c r="R52" s="355"/>
      <c r="S52" s="874"/>
      <c r="T52" s="874"/>
      <c r="U52" s="874"/>
    </row>
    <row r="53" spans="2:21" ht="12.95" customHeight="1">
      <c r="B53" s="415"/>
      <c r="C53" s="45" t="s">
        <v>1042</v>
      </c>
      <c r="D53" s="64">
        <f>P36</f>
        <v>30</v>
      </c>
      <c r="E53" s="34"/>
      <c r="F53" s="72" t="s">
        <v>31</v>
      </c>
      <c r="G53" s="45" t="s">
        <v>1084</v>
      </c>
      <c r="H53" s="64">
        <f>H36</f>
        <v>33</v>
      </c>
      <c r="I53" s="34"/>
      <c r="J53" s="145" t="s">
        <v>81</v>
      </c>
      <c r="K53" s="45" t="s">
        <v>26</v>
      </c>
      <c r="L53" s="64">
        <f>P14</f>
        <v>31</v>
      </c>
      <c r="M53" s="34"/>
      <c r="N53" s="72" t="s">
        <v>31</v>
      </c>
      <c r="O53" s="45" t="s">
        <v>887</v>
      </c>
      <c r="P53" s="67">
        <f>H25</f>
        <v>24</v>
      </c>
      <c r="R53" s="355"/>
      <c r="S53" s="874"/>
      <c r="T53" s="874"/>
      <c r="U53" s="874"/>
    </row>
    <row r="54" spans="2:21" ht="12.95" customHeight="1">
      <c r="B54" s="416" t="s">
        <v>81</v>
      </c>
      <c r="C54" s="73" t="s">
        <v>150</v>
      </c>
      <c r="D54" s="74">
        <f>P47</f>
        <v>33</v>
      </c>
      <c r="E54" s="73"/>
      <c r="F54" s="326"/>
      <c r="G54" s="73" t="s">
        <v>25</v>
      </c>
      <c r="H54" s="74">
        <f>L25</f>
        <v>10</v>
      </c>
      <c r="I54" s="142"/>
      <c r="J54" s="99"/>
      <c r="K54" s="73" t="s">
        <v>811</v>
      </c>
      <c r="L54" s="74">
        <f>D47</f>
        <v>19</v>
      </c>
      <c r="M54" s="142"/>
      <c r="N54" s="99"/>
      <c r="O54" s="73" t="s">
        <v>183</v>
      </c>
      <c r="P54" s="75">
        <f>H47</f>
        <v>20</v>
      </c>
      <c r="R54" s="355"/>
      <c r="S54" s="874"/>
      <c r="T54" s="874"/>
      <c r="U54" s="874"/>
    </row>
    <row r="55" spans="2:21" ht="12.95" customHeight="1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R55" s="357"/>
      <c r="S55" s="874"/>
      <c r="T55" s="874"/>
      <c r="U55" s="874"/>
    </row>
    <row r="56" spans="2:21" ht="12.95" customHeight="1">
      <c r="B56" s="797" t="s">
        <v>125</v>
      </c>
      <c r="C56" s="798"/>
      <c r="D56" s="78" t="s">
        <v>29</v>
      </c>
      <c r="E56" s="34"/>
      <c r="F56" s="77" t="s">
        <v>32</v>
      </c>
      <c r="G56" s="79"/>
      <c r="H56" s="79"/>
      <c r="I56" s="79"/>
      <c r="J56" s="79"/>
      <c r="K56" s="79"/>
      <c r="L56" s="78"/>
      <c r="M56" s="45"/>
      <c r="N56" s="77" t="s">
        <v>407</v>
      </c>
      <c r="O56" s="79"/>
      <c r="P56" s="78"/>
      <c r="R56" s="355"/>
      <c r="S56" s="874"/>
      <c r="T56" s="874"/>
      <c r="U56" s="874"/>
    </row>
    <row r="57" spans="2:21" ht="12.95" customHeight="1">
      <c r="B57" s="80" t="s">
        <v>150</v>
      </c>
      <c r="C57" s="81"/>
      <c r="D57" s="50">
        <f>$P$47</f>
        <v>33</v>
      </c>
      <c r="E57" s="34"/>
      <c r="F57" s="787" t="s">
        <v>1122</v>
      </c>
      <c r="G57" s="788"/>
      <c r="H57" s="788"/>
      <c r="I57" s="788"/>
      <c r="J57" s="788"/>
      <c r="K57" s="788"/>
      <c r="L57" s="789"/>
      <c r="M57" s="34"/>
      <c r="N57" s="339" t="s">
        <v>154</v>
      </c>
      <c r="O57" s="59"/>
      <c r="P57" s="250"/>
      <c r="R57" s="355"/>
      <c r="S57" s="874"/>
      <c r="T57" s="874"/>
      <c r="U57" s="874"/>
    </row>
    <row r="58" spans="2:21" ht="12.95" customHeight="1">
      <c r="B58" s="80" t="s">
        <v>24</v>
      </c>
      <c r="C58" s="81"/>
      <c r="D58" s="50">
        <f>$H$36</f>
        <v>33</v>
      </c>
      <c r="E58" s="34"/>
      <c r="F58" s="787" t="s">
        <v>1088</v>
      </c>
      <c r="G58" s="788"/>
      <c r="H58" s="788"/>
      <c r="I58" s="788"/>
      <c r="J58" s="788"/>
      <c r="K58" s="788"/>
      <c r="L58" s="789"/>
      <c r="M58" s="34"/>
      <c r="N58" s="338" t="s">
        <v>1087</v>
      </c>
      <c r="O58" s="142"/>
      <c r="P58" s="337">
        <f>MAX(D6:D12,H6:H12,L6:L12,P6:P12,D17:D23,H17:H23,L17:L23,P17:P23,D28:D34,H28:H34,L28:L34,P28:P34,D39:D45,H39:H45,L39:L45,P39:P45)</f>
        <v>15</v>
      </c>
    </row>
    <row r="59" spans="2:21" ht="12.95" customHeight="1">
      <c r="B59" s="80" t="s">
        <v>21</v>
      </c>
      <c r="C59" s="81"/>
      <c r="D59" s="50">
        <f>$D$25</f>
        <v>33</v>
      </c>
      <c r="E59" s="34"/>
      <c r="F59" s="787" t="s">
        <v>1121</v>
      </c>
      <c r="G59" s="788"/>
      <c r="H59" s="788"/>
      <c r="I59" s="788"/>
      <c r="J59" s="788"/>
      <c r="K59" s="788"/>
      <c r="L59" s="789"/>
      <c r="M59" s="34"/>
      <c r="N59" s="339" t="s">
        <v>155</v>
      </c>
      <c r="O59" s="59"/>
      <c r="P59" s="250"/>
    </row>
    <row r="60" spans="2:21" ht="12.95" customHeight="1">
      <c r="B60" s="80" t="s">
        <v>149</v>
      </c>
      <c r="C60" s="81"/>
      <c r="D60" s="50">
        <f>$D$36</f>
        <v>32</v>
      </c>
      <c r="E60" s="34"/>
      <c r="F60" s="787" t="s">
        <v>1089</v>
      </c>
      <c r="G60" s="788"/>
      <c r="H60" s="788"/>
      <c r="I60" s="788"/>
      <c r="J60" s="788"/>
      <c r="K60" s="788"/>
      <c r="L60" s="789"/>
      <c r="M60" s="34"/>
      <c r="N60" s="338" t="s">
        <v>1086</v>
      </c>
      <c r="O60" s="73"/>
      <c r="P60" s="337">
        <f>MAX(D14,H14,L14,P14,D25,H25,L25,P25,D36,H36,L36,P36,D47,H47,L47,P47)</f>
        <v>33</v>
      </c>
    </row>
    <row r="61" spans="2:21" ht="12.95" customHeight="1">
      <c r="B61" s="80" t="s">
        <v>26</v>
      </c>
      <c r="C61" s="81"/>
      <c r="D61" s="50">
        <f>$P$14</f>
        <v>31</v>
      </c>
      <c r="E61" s="34"/>
      <c r="F61" s="787" t="s">
        <v>1090</v>
      </c>
      <c r="G61" s="788"/>
      <c r="H61" s="788"/>
      <c r="I61" s="788"/>
      <c r="J61" s="788"/>
      <c r="K61" s="788"/>
      <c r="L61" s="789"/>
      <c r="M61" s="34"/>
      <c r="N61" s="82" t="s">
        <v>156</v>
      </c>
      <c r="O61" s="34"/>
      <c r="P61" s="70"/>
    </row>
    <row r="62" spans="2:21" ht="12.95" customHeight="1">
      <c r="B62" s="80" t="s">
        <v>145</v>
      </c>
      <c r="C62" s="81"/>
      <c r="D62" s="50">
        <f>$H$14</f>
        <v>31</v>
      </c>
      <c r="E62" s="34"/>
      <c r="F62" s="207" t="s">
        <v>1091</v>
      </c>
      <c r="G62" s="336"/>
      <c r="H62" s="336"/>
      <c r="I62" s="336"/>
      <c r="J62" s="336"/>
      <c r="K62" s="336"/>
      <c r="L62" s="208"/>
      <c r="M62" s="34"/>
      <c r="N62" s="68" t="s">
        <v>25</v>
      </c>
      <c r="O62" s="45"/>
      <c r="P62" s="70">
        <f>MIN(D14,H14,L14,P14,D25,H25,L25,P25,D36,H36,L36,P36,D47,H47,L47,P47)</f>
        <v>10</v>
      </c>
    </row>
    <row r="63" spans="2:21" ht="12.95" customHeight="1">
      <c r="B63" s="80" t="s">
        <v>82</v>
      </c>
      <c r="C63" s="81"/>
      <c r="D63" s="50">
        <f>$P$36</f>
        <v>30</v>
      </c>
      <c r="E63" s="34"/>
      <c r="F63" s="207" t="s">
        <v>1092</v>
      </c>
      <c r="G63" s="336"/>
      <c r="H63" s="336"/>
      <c r="I63" s="336"/>
      <c r="J63" s="336"/>
      <c r="K63" s="336"/>
      <c r="L63" s="208"/>
      <c r="M63" s="34"/>
      <c r="N63" s="339" t="s">
        <v>166</v>
      </c>
      <c r="O63" s="61"/>
      <c r="P63" s="63"/>
    </row>
    <row r="64" spans="2:21" ht="12.95" customHeight="1">
      <c r="B64" s="80" t="s">
        <v>20</v>
      </c>
      <c r="C64" s="81"/>
      <c r="D64" s="50">
        <f>$L$14</f>
        <v>30</v>
      </c>
      <c r="E64" s="34"/>
      <c r="F64" s="787" t="s">
        <v>1093</v>
      </c>
      <c r="G64" s="788"/>
      <c r="H64" s="788"/>
      <c r="I64" s="788"/>
      <c r="J64" s="788"/>
      <c r="K64" s="788"/>
      <c r="L64" s="789"/>
      <c r="M64" s="34"/>
      <c r="N64" s="807" t="s">
        <v>82</v>
      </c>
      <c r="O64" s="808"/>
      <c r="P64" s="83" t="s">
        <v>844</v>
      </c>
    </row>
    <row r="65" spans="2:32" ht="12.95" customHeight="1">
      <c r="B65" s="80" t="s">
        <v>151</v>
      </c>
      <c r="C65" s="81"/>
      <c r="D65" s="50">
        <f>$L$47</f>
        <v>25</v>
      </c>
      <c r="E65" s="34"/>
      <c r="F65" s="787" t="s">
        <v>1119</v>
      </c>
      <c r="G65" s="788"/>
      <c r="H65" s="788"/>
      <c r="I65" s="788"/>
      <c r="J65" s="788"/>
      <c r="K65" s="788"/>
      <c r="L65" s="789"/>
      <c r="M65" s="34"/>
      <c r="N65" s="34"/>
      <c r="O65" s="34"/>
      <c r="P65" s="34"/>
    </row>
    <row r="66" spans="2:32" ht="12.95" customHeight="1">
      <c r="B66" s="80" t="s">
        <v>408</v>
      </c>
      <c r="C66" s="81"/>
      <c r="D66" s="50">
        <f>$H$25</f>
        <v>24</v>
      </c>
      <c r="E66" s="34"/>
      <c r="F66" s="812" t="s">
        <v>1094</v>
      </c>
      <c r="G66" s="788"/>
      <c r="H66" s="788"/>
      <c r="I66" s="788"/>
      <c r="J66" s="788"/>
      <c r="K66" s="788"/>
      <c r="L66" s="789"/>
      <c r="M66" s="34"/>
      <c r="N66" s="77" t="s">
        <v>126</v>
      </c>
      <c r="O66" s="79"/>
      <c r="P66" s="84"/>
    </row>
    <row r="67" spans="2:32" ht="12.95" customHeight="1">
      <c r="B67" s="80" t="s">
        <v>19</v>
      </c>
      <c r="C67" s="81"/>
      <c r="D67" s="50">
        <f>$L$36</f>
        <v>22</v>
      </c>
      <c r="E67" s="34"/>
      <c r="F67" s="787" t="s">
        <v>1095</v>
      </c>
      <c r="G67" s="788"/>
      <c r="H67" s="788"/>
      <c r="I67" s="788"/>
      <c r="J67" s="788"/>
      <c r="K67" s="788"/>
      <c r="L67" s="789"/>
      <c r="M67" s="34"/>
      <c r="N67" s="777" t="s">
        <v>1102</v>
      </c>
      <c r="O67" s="777"/>
      <c r="P67" s="777"/>
      <c r="R67" s="426"/>
      <c r="S67" s="357"/>
      <c r="T67" s="355"/>
      <c r="U67" s="72"/>
      <c r="V67" s="45"/>
      <c r="W67" s="64"/>
      <c r="X67" s="34"/>
      <c r="Y67" s="72"/>
      <c r="Z67" s="45"/>
      <c r="AA67" s="64"/>
      <c r="AB67" s="34"/>
      <c r="AC67" s="72"/>
      <c r="AD67" s="45"/>
      <c r="AE67" s="64"/>
      <c r="AF67" s="64"/>
    </row>
    <row r="68" spans="2:32" ht="12.95" customHeight="1">
      <c r="B68" s="80" t="s">
        <v>183</v>
      </c>
      <c r="C68" s="81"/>
      <c r="D68" s="50">
        <f>$H$47</f>
        <v>20</v>
      </c>
      <c r="E68" s="34"/>
      <c r="F68" s="787" t="s">
        <v>1096</v>
      </c>
      <c r="G68" s="788"/>
      <c r="H68" s="788"/>
      <c r="I68" s="788"/>
      <c r="J68" s="788"/>
      <c r="K68" s="788"/>
      <c r="L68" s="789"/>
      <c r="M68" s="34"/>
      <c r="N68" s="777" t="s">
        <v>1103</v>
      </c>
      <c r="O68" s="777"/>
      <c r="P68" s="777"/>
      <c r="R68" s="426"/>
      <c r="S68" s="357"/>
      <c r="T68" s="355"/>
      <c r="U68" s="65"/>
      <c r="V68" s="45"/>
      <c r="W68" s="64"/>
      <c r="X68" s="34"/>
      <c r="Y68" s="66"/>
      <c r="Z68" s="45"/>
      <c r="AA68" s="64"/>
      <c r="AB68" s="34"/>
      <c r="AC68" s="72"/>
      <c r="AD68" s="45"/>
      <c r="AE68" s="64"/>
      <c r="AF68" s="64"/>
    </row>
    <row r="69" spans="2:32" ht="12.95" customHeight="1">
      <c r="B69" s="80" t="s">
        <v>57</v>
      </c>
      <c r="C69" s="81"/>
      <c r="D69" s="50">
        <f>$D$47</f>
        <v>19</v>
      </c>
      <c r="E69" s="34"/>
      <c r="F69" s="787" t="s">
        <v>1097</v>
      </c>
      <c r="G69" s="788"/>
      <c r="H69" s="788"/>
      <c r="I69" s="788"/>
      <c r="J69" s="788"/>
      <c r="K69" s="788"/>
      <c r="L69" s="789"/>
      <c r="M69" s="34"/>
      <c r="N69" s="777" t="s">
        <v>1104</v>
      </c>
      <c r="O69" s="777"/>
      <c r="P69" s="777"/>
      <c r="R69" s="426"/>
      <c r="S69" s="357"/>
      <c r="T69" s="355"/>
      <c r="U69" s="69"/>
      <c r="X69" s="34"/>
      <c r="Y69" s="69"/>
      <c r="AB69" s="34"/>
      <c r="AC69" s="34"/>
      <c r="AF69" s="54"/>
    </row>
    <row r="70" spans="2:32" ht="12.95" customHeight="1">
      <c r="B70" s="80" t="s">
        <v>111</v>
      </c>
      <c r="C70" s="81"/>
      <c r="D70" s="50">
        <f>$P$25</f>
        <v>19</v>
      </c>
      <c r="E70" s="34"/>
      <c r="F70" s="787" t="s">
        <v>1098</v>
      </c>
      <c r="G70" s="788"/>
      <c r="H70" s="788"/>
      <c r="I70" s="788"/>
      <c r="J70" s="788"/>
      <c r="K70" s="788"/>
      <c r="L70" s="789"/>
      <c r="M70" s="34"/>
      <c r="N70" s="777" t="s">
        <v>1118</v>
      </c>
      <c r="O70" s="777"/>
      <c r="P70" s="777"/>
      <c r="R70" s="426"/>
      <c r="S70" s="357"/>
      <c r="T70" s="355"/>
      <c r="U70" s="146"/>
      <c r="V70" s="45"/>
      <c r="W70" s="64"/>
      <c r="X70" s="34"/>
      <c r="Y70" s="100"/>
      <c r="Z70" s="45"/>
      <c r="AA70" s="64"/>
      <c r="AB70" s="34"/>
      <c r="AC70" s="72"/>
      <c r="AD70" s="45"/>
      <c r="AE70" s="64"/>
      <c r="AF70" s="64"/>
    </row>
    <row r="71" spans="2:32" ht="12.95" customHeight="1">
      <c r="B71" s="80" t="s">
        <v>107</v>
      </c>
      <c r="C71" s="81"/>
      <c r="D71" s="50">
        <f>$D$14</f>
        <v>14</v>
      </c>
      <c r="E71" s="34"/>
      <c r="F71" s="787" t="s">
        <v>1120</v>
      </c>
      <c r="G71" s="788"/>
      <c r="H71" s="788"/>
      <c r="I71" s="788"/>
      <c r="J71" s="788"/>
      <c r="K71" s="788"/>
      <c r="L71" s="789"/>
      <c r="M71" s="34"/>
      <c r="N71" s="777" t="s">
        <v>1105</v>
      </c>
      <c r="O71" s="777"/>
      <c r="P71" s="777"/>
      <c r="R71" s="426"/>
      <c r="S71" s="357"/>
      <c r="T71" s="355"/>
      <c r="U71" s="72"/>
      <c r="V71" s="45"/>
      <c r="W71" s="64"/>
      <c r="X71" s="34"/>
      <c r="Y71" s="71"/>
      <c r="Z71" s="45"/>
      <c r="AA71" s="64"/>
      <c r="AB71" s="34"/>
      <c r="AC71" s="146"/>
      <c r="AD71" s="45"/>
      <c r="AE71" s="64"/>
      <c r="AF71" s="64"/>
    </row>
    <row r="72" spans="2:32" ht="12.95" customHeight="1">
      <c r="B72" s="80" t="s">
        <v>25</v>
      </c>
      <c r="C72" s="81"/>
      <c r="D72" s="50">
        <f>$L$25</f>
        <v>10</v>
      </c>
      <c r="E72" s="34"/>
      <c r="F72" s="787" t="s">
        <v>1099</v>
      </c>
      <c r="G72" s="788"/>
      <c r="H72" s="788"/>
      <c r="I72" s="788"/>
      <c r="J72" s="788"/>
      <c r="K72" s="788"/>
      <c r="L72" s="789"/>
      <c r="M72" s="34"/>
      <c r="N72" s="777" t="s">
        <v>1106</v>
      </c>
      <c r="O72" s="777"/>
      <c r="P72" s="777"/>
      <c r="R72" s="426"/>
      <c r="S72" s="357"/>
      <c r="T72" s="355"/>
    </row>
    <row r="73" spans="2:32" ht="12.95" customHeight="1">
      <c r="B73" s="34"/>
      <c r="C73" s="34"/>
      <c r="D73" s="34"/>
      <c r="E73" s="34"/>
      <c r="M73" s="34"/>
      <c r="N73" s="777" t="s">
        <v>1107</v>
      </c>
      <c r="O73" s="777"/>
      <c r="P73" s="777"/>
      <c r="R73" s="426"/>
      <c r="S73" s="357"/>
      <c r="T73" s="355"/>
    </row>
    <row r="74" spans="2:32" ht="12.95" customHeight="1">
      <c r="B74" s="794" t="s">
        <v>110</v>
      </c>
      <c r="C74" s="795"/>
      <c r="D74" s="796"/>
      <c r="E74" s="34"/>
      <c r="F74" s="261" t="s">
        <v>81</v>
      </c>
      <c r="G74" s="792" t="s">
        <v>58</v>
      </c>
      <c r="H74" s="793"/>
      <c r="I74" s="143">
        <v>5</v>
      </c>
      <c r="J74" s="143">
        <f>'wk8'!J74+I74</f>
        <v>43</v>
      </c>
      <c r="K74" s="786" t="s">
        <v>1100</v>
      </c>
      <c r="L74" s="786"/>
      <c r="M74" s="34"/>
      <c r="N74" s="777" t="s">
        <v>1108</v>
      </c>
      <c r="O74" s="777"/>
      <c r="P74" s="777"/>
      <c r="R74" s="426"/>
      <c r="S74" s="357"/>
      <c r="T74" s="355"/>
    </row>
    <row r="75" spans="2:32" ht="12.95" customHeight="1">
      <c r="B75" s="790" t="s">
        <v>1069</v>
      </c>
      <c r="C75" s="791"/>
      <c r="D75" s="85">
        <f>MAX('Team Totals'!$T$8,'Team Totals'!$T$15,'Team Totals'!$T$22,'Team Totals'!$T$29)</f>
        <v>1954</v>
      </c>
      <c r="E75" s="34"/>
      <c r="F75" s="262" t="s">
        <v>31</v>
      </c>
      <c r="G75" s="784" t="s">
        <v>59</v>
      </c>
      <c r="H75" s="785"/>
      <c r="I75" s="86">
        <v>3</v>
      </c>
      <c r="J75" s="86">
        <f>'wk8'!J75+I75</f>
        <v>29</v>
      </c>
      <c r="K75" s="786" t="s">
        <v>1101</v>
      </c>
      <c r="L75" s="786"/>
      <c r="M75" s="34"/>
      <c r="N75" s="830" t="str">
        <f>'wk10'!$B$3</f>
        <v xml:space="preserve">OFF: CLE, GB, LV &amp; SEA </v>
      </c>
      <c r="O75" s="831"/>
      <c r="P75" s="832"/>
    </row>
    <row r="76" spans="2:32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58">
    <mergeCell ref="B75:C75"/>
    <mergeCell ref="N64:O64"/>
    <mergeCell ref="N75:P75"/>
    <mergeCell ref="N71:P71"/>
    <mergeCell ref="N72:P72"/>
    <mergeCell ref="N73:P73"/>
    <mergeCell ref="N74:P74"/>
    <mergeCell ref="N68:P68"/>
    <mergeCell ref="N67:P67"/>
    <mergeCell ref="G75:H75"/>
    <mergeCell ref="K75:L75"/>
    <mergeCell ref="F71:L71"/>
    <mergeCell ref="F67:L67"/>
    <mergeCell ref="F65:L65"/>
    <mergeCell ref="F64:L64"/>
    <mergeCell ref="F66:L66"/>
    <mergeCell ref="B1:C1"/>
    <mergeCell ref="B49:N49"/>
    <mergeCell ref="B56:C56"/>
    <mergeCell ref="B16:C16"/>
    <mergeCell ref="F1:L2"/>
    <mergeCell ref="J5:K5"/>
    <mergeCell ref="N16:O16"/>
    <mergeCell ref="N27:O27"/>
    <mergeCell ref="F27:G27"/>
    <mergeCell ref="N38:O38"/>
    <mergeCell ref="F16:G16"/>
    <mergeCell ref="J16:K16"/>
    <mergeCell ref="J38:K38"/>
    <mergeCell ref="B5:C5"/>
    <mergeCell ref="B38:C38"/>
    <mergeCell ref="B27:C27"/>
    <mergeCell ref="F5:G5"/>
    <mergeCell ref="F38:G38"/>
    <mergeCell ref="J27:K27"/>
    <mergeCell ref="S49:U49"/>
    <mergeCell ref="B74:D74"/>
    <mergeCell ref="F72:L72"/>
    <mergeCell ref="G74:H74"/>
    <mergeCell ref="K74:L74"/>
    <mergeCell ref="F59:L59"/>
    <mergeCell ref="F68:L68"/>
    <mergeCell ref="F69:L69"/>
    <mergeCell ref="F70:L70"/>
    <mergeCell ref="N69:P69"/>
    <mergeCell ref="N70:P70"/>
    <mergeCell ref="F60:L60"/>
    <mergeCell ref="F61:L61"/>
    <mergeCell ref="S55:U55"/>
    <mergeCell ref="S56:U56"/>
    <mergeCell ref="S57:U57"/>
    <mergeCell ref="F57:L57"/>
    <mergeCell ref="F58:L58"/>
    <mergeCell ref="S50:U50"/>
    <mergeCell ref="S51:U51"/>
    <mergeCell ref="S52:U52"/>
    <mergeCell ref="S53:U53"/>
    <mergeCell ref="S54:U54"/>
  </mergeCells>
  <phoneticPr fontId="0" type="noConversion"/>
  <pageMargins left="0" right="0" top="0.9" bottom="0" header="0.13" footer="0.5"/>
  <pageSetup scale="69" orientation="portrait" r:id="rId1"/>
  <headerFooter alignWithMargins="0"/>
  <webPublishItems count="1">
    <webPublishItem id="28696" divId="04BDFLOfficialScoring_28696" sourceType="sheet" destinationFile="C:\Documents and Settings\default\My Documents\BDFL 2004\WARTSW4.htm"/>
  </webPublishItem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E76"/>
  <sheetViews>
    <sheetView view="pageBreakPreview" topLeftCell="A36" zoomScale="170" zoomScaleNormal="100" zoomScaleSheetLayoutView="170" workbookViewId="0">
      <selection activeCell="K24" sqref="K17:K24"/>
    </sheetView>
  </sheetViews>
  <sheetFormatPr defaultRowHeight="12.75"/>
  <cols>
    <col min="1" max="2" width="3.7109375" customWidth="1"/>
    <col min="3" max="3" width="15.7109375" customWidth="1"/>
    <col min="4" max="4" width="4.57031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20" width="3.7109375" customWidth="1"/>
    <col min="21" max="21" width="10" customWidth="1"/>
    <col min="22" max="26" width="3.7109375" customWidth="1"/>
  </cols>
  <sheetData>
    <row r="1" spans="2:19" ht="12.95" customHeight="1">
      <c r="B1" s="775">
        <v>2024</v>
      </c>
      <c r="C1" s="775"/>
      <c r="D1" s="45"/>
      <c r="E1" s="34"/>
      <c r="F1" s="774" t="s">
        <v>182</v>
      </c>
      <c r="G1" s="774"/>
      <c r="H1" s="774"/>
      <c r="I1" s="774"/>
      <c r="J1" s="774"/>
      <c r="K1" s="774"/>
      <c r="L1" s="774"/>
      <c r="M1" s="34"/>
      <c r="N1" s="34"/>
      <c r="O1" s="34"/>
      <c r="P1" s="34"/>
    </row>
    <row r="2" spans="2:19" ht="12.95" customHeight="1">
      <c r="B2" s="45" t="s">
        <v>73</v>
      </c>
      <c r="C2" s="45"/>
      <c r="D2" s="34"/>
      <c r="E2" s="34"/>
      <c r="F2" s="774"/>
      <c r="G2" s="774"/>
      <c r="H2" s="774"/>
      <c r="I2" s="774"/>
      <c r="J2" s="774"/>
      <c r="K2" s="774"/>
      <c r="L2" s="774"/>
      <c r="M2" s="34"/>
      <c r="N2" s="34"/>
      <c r="O2" s="34"/>
      <c r="P2" s="34"/>
    </row>
    <row r="3" spans="2:19" ht="12.95" customHeight="1">
      <c r="B3" s="44" t="s">
        <v>513</v>
      </c>
      <c r="C3" s="44"/>
      <c r="D3" s="44"/>
      <c r="E3" s="44"/>
      <c r="F3" s="332"/>
      <c r="G3" s="332"/>
      <c r="H3" s="332"/>
      <c r="I3" s="332"/>
      <c r="J3" s="332"/>
      <c r="K3" s="332"/>
      <c r="L3" s="332"/>
      <c r="M3" s="34"/>
      <c r="N3" s="34"/>
      <c r="O3" s="34"/>
      <c r="P3" s="34"/>
    </row>
    <row r="4" spans="2:19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9" ht="12.95" customHeight="1">
      <c r="B5" s="800" t="str">
        <f>'[8]Team Totals'!$A$18</f>
        <v>Blitz</v>
      </c>
      <c r="C5" s="801"/>
      <c r="D5" s="652" t="s">
        <v>1125</v>
      </c>
      <c r="E5" s="34"/>
      <c r="F5" s="800" t="str">
        <f>'[8]Team Totals'!$A$11</f>
        <v>Armadillos</v>
      </c>
      <c r="G5" s="801"/>
      <c r="H5" s="331" t="s">
        <v>210</v>
      </c>
      <c r="I5" s="34"/>
      <c r="J5" s="800" t="str">
        <f>'[8]Team Totals'!$A$12</f>
        <v>Bullets</v>
      </c>
      <c r="K5" s="801"/>
      <c r="L5" s="331" t="s">
        <v>210</v>
      </c>
      <c r="M5" s="34"/>
      <c r="N5" s="46" t="str">
        <f>'[8]Team Totals'!$A$4</f>
        <v>Cheetahs</v>
      </c>
      <c r="O5" s="47"/>
      <c r="P5" s="331" t="s">
        <v>210</v>
      </c>
    </row>
    <row r="6" spans="2:19" ht="12.95" customHeight="1">
      <c r="B6" s="48" t="s">
        <v>102</v>
      </c>
      <c r="C6" s="430" t="s">
        <v>744</v>
      </c>
      <c r="D6" s="50">
        <v>6</v>
      </c>
      <c r="E6" s="34"/>
      <c r="F6" s="48" t="s">
        <v>102</v>
      </c>
      <c r="G6" s="49" t="s">
        <v>571</v>
      </c>
      <c r="H6" s="50">
        <v>0</v>
      </c>
      <c r="I6" s="34"/>
      <c r="J6" s="48" t="s">
        <v>102</v>
      </c>
      <c r="K6" s="49" t="s">
        <v>808</v>
      </c>
      <c r="L6" s="50">
        <v>6</v>
      </c>
      <c r="M6" s="34"/>
      <c r="N6" s="48" t="s">
        <v>102</v>
      </c>
      <c r="O6" s="49" t="s">
        <v>494</v>
      </c>
      <c r="P6" s="50">
        <v>3</v>
      </c>
      <c r="S6" s="5"/>
    </row>
    <row r="7" spans="2:19" ht="12.95" customHeight="1">
      <c r="B7" s="48" t="s">
        <v>103</v>
      </c>
      <c r="C7" s="249" t="s">
        <v>422</v>
      </c>
      <c r="D7" s="50">
        <v>0</v>
      </c>
      <c r="E7" s="34"/>
      <c r="F7" s="48" t="s">
        <v>103</v>
      </c>
      <c r="G7" s="49" t="s">
        <v>1115</v>
      </c>
      <c r="H7" s="50">
        <v>6</v>
      </c>
      <c r="I7" s="34"/>
      <c r="J7" s="48" t="s">
        <v>103</v>
      </c>
      <c r="K7" s="49" t="s">
        <v>601</v>
      </c>
      <c r="L7" s="50">
        <v>0</v>
      </c>
      <c r="M7" s="34"/>
      <c r="N7" s="48" t="s">
        <v>103</v>
      </c>
      <c r="O7" s="49" t="s">
        <v>543</v>
      </c>
      <c r="P7" s="50">
        <v>6</v>
      </c>
      <c r="S7" s="5"/>
    </row>
    <row r="8" spans="2:19" ht="12.95" customHeight="1">
      <c r="B8" s="48" t="s">
        <v>103</v>
      </c>
      <c r="C8" s="249" t="s">
        <v>746</v>
      </c>
      <c r="D8" s="50">
        <v>6</v>
      </c>
      <c r="E8" s="34"/>
      <c r="F8" s="48" t="s">
        <v>103</v>
      </c>
      <c r="G8" s="49" t="s">
        <v>847</v>
      </c>
      <c r="H8" s="50">
        <v>0</v>
      </c>
      <c r="I8" s="34"/>
      <c r="J8" s="48" t="s">
        <v>103</v>
      </c>
      <c r="K8" s="49" t="s">
        <v>924</v>
      </c>
      <c r="L8" s="50">
        <v>6</v>
      </c>
      <c r="M8" s="34"/>
      <c r="N8" s="48" t="s">
        <v>103</v>
      </c>
      <c r="O8" s="49" t="s">
        <v>544</v>
      </c>
      <c r="P8" s="50">
        <v>3</v>
      </c>
      <c r="S8" s="5"/>
    </row>
    <row r="9" spans="2:19" ht="12.95" customHeight="1">
      <c r="B9" s="48" t="s">
        <v>104</v>
      </c>
      <c r="C9" s="249" t="s">
        <v>748</v>
      </c>
      <c r="D9" s="50">
        <v>3</v>
      </c>
      <c r="E9" s="34"/>
      <c r="F9" s="48" t="s">
        <v>104</v>
      </c>
      <c r="G9" s="49" t="s">
        <v>622</v>
      </c>
      <c r="H9" s="50">
        <v>0</v>
      </c>
      <c r="I9" s="34"/>
      <c r="J9" s="48" t="s">
        <v>104</v>
      </c>
      <c r="K9" s="49" t="s">
        <v>1005</v>
      </c>
      <c r="L9" s="50">
        <v>0</v>
      </c>
      <c r="M9" s="34"/>
      <c r="N9" s="48" t="s">
        <v>104</v>
      </c>
      <c r="O9" s="49" t="s">
        <v>1080</v>
      </c>
      <c r="P9" s="50">
        <v>0</v>
      </c>
      <c r="S9" s="5"/>
    </row>
    <row r="10" spans="2:19" ht="12.95" customHeight="1">
      <c r="B10" s="48" t="s">
        <v>104</v>
      </c>
      <c r="C10" s="249" t="s">
        <v>751</v>
      </c>
      <c r="D10" s="50">
        <v>3</v>
      </c>
      <c r="E10" s="34"/>
      <c r="F10" s="48" t="s">
        <v>104</v>
      </c>
      <c r="G10" s="49" t="s">
        <v>620</v>
      </c>
      <c r="H10" s="50">
        <v>3</v>
      </c>
      <c r="I10" s="34"/>
      <c r="J10" s="48" t="s">
        <v>104</v>
      </c>
      <c r="K10" s="49" t="s">
        <v>607</v>
      </c>
      <c r="L10" s="50">
        <v>0</v>
      </c>
      <c r="M10" s="34"/>
      <c r="N10" s="48" t="s">
        <v>104</v>
      </c>
      <c r="O10" s="49" t="s">
        <v>546</v>
      </c>
      <c r="P10" s="50">
        <v>0</v>
      </c>
      <c r="S10" s="5"/>
    </row>
    <row r="11" spans="2:19" ht="12.95" customHeight="1">
      <c r="B11" s="48" t="s">
        <v>104</v>
      </c>
      <c r="C11" s="249" t="s">
        <v>750</v>
      </c>
      <c r="D11" s="50">
        <v>0</v>
      </c>
      <c r="E11" s="34"/>
      <c r="F11" s="48" t="s">
        <v>104</v>
      </c>
      <c r="G11" s="49" t="s">
        <v>623</v>
      </c>
      <c r="H11" s="50">
        <v>0</v>
      </c>
      <c r="I11" s="34"/>
      <c r="J11" s="48" t="s">
        <v>104</v>
      </c>
      <c r="K11" s="49" t="s">
        <v>608</v>
      </c>
      <c r="L11" s="50">
        <v>0</v>
      </c>
      <c r="M11" s="34"/>
      <c r="N11" s="48" t="s">
        <v>104</v>
      </c>
      <c r="O11" s="49" t="s">
        <v>1114</v>
      </c>
      <c r="P11" s="50">
        <v>3</v>
      </c>
      <c r="S11" s="5"/>
    </row>
    <row r="12" spans="2:19" ht="12.95" customHeight="1">
      <c r="B12" s="48" t="s">
        <v>105</v>
      </c>
      <c r="C12" s="197" t="s">
        <v>753</v>
      </c>
      <c r="D12" s="50">
        <v>4</v>
      </c>
      <c r="E12" s="34"/>
      <c r="F12" s="48" t="s">
        <v>105</v>
      </c>
      <c r="G12" s="49" t="s">
        <v>625</v>
      </c>
      <c r="H12" s="50">
        <v>6</v>
      </c>
      <c r="I12" s="34"/>
      <c r="J12" s="48" t="s">
        <v>105</v>
      </c>
      <c r="K12" s="49" t="s">
        <v>610</v>
      </c>
      <c r="L12" s="50">
        <v>5</v>
      </c>
      <c r="M12" s="34"/>
      <c r="N12" s="48" t="s">
        <v>105</v>
      </c>
      <c r="O12" s="49" t="s">
        <v>552</v>
      </c>
      <c r="P12" s="50">
        <v>2</v>
      </c>
      <c r="S12" s="5"/>
    </row>
    <row r="13" spans="2:19" ht="12.95" customHeight="1">
      <c r="B13" s="48" t="s">
        <v>106</v>
      </c>
      <c r="C13" s="249" t="s">
        <v>755</v>
      </c>
      <c r="D13" s="50">
        <v>0</v>
      </c>
      <c r="E13" s="34"/>
      <c r="F13" s="48" t="s">
        <v>106</v>
      </c>
      <c r="G13" s="49" t="s">
        <v>763</v>
      </c>
      <c r="H13" s="50">
        <v>0</v>
      </c>
      <c r="I13" s="34"/>
      <c r="J13" s="48" t="s">
        <v>106</v>
      </c>
      <c r="K13" s="49" t="s">
        <v>613</v>
      </c>
      <c r="L13" s="50">
        <v>0</v>
      </c>
      <c r="M13" s="34"/>
      <c r="N13" s="48" t="s">
        <v>106</v>
      </c>
      <c r="O13" s="49" t="s">
        <v>553</v>
      </c>
      <c r="P13" s="50">
        <v>6</v>
      </c>
      <c r="S13" s="5"/>
    </row>
    <row r="14" spans="2:19" ht="12.95" customHeight="1">
      <c r="B14" s="48"/>
      <c r="C14" s="51" t="s">
        <v>28</v>
      </c>
      <c r="D14" s="52">
        <f>SUM(D6:D13)</f>
        <v>22</v>
      </c>
      <c r="E14" s="34"/>
      <c r="F14" s="48"/>
      <c r="G14" s="53" t="s">
        <v>28</v>
      </c>
      <c r="H14" s="52">
        <f>SUM(H6:H13)</f>
        <v>15</v>
      </c>
      <c r="I14" s="34"/>
      <c r="J14" s="48"/>
      <c r="K14" s="51" t="s">
        <v>28</v>
      </c>
      <c r="L14" s="52">
        <f>SUM(L6:L13)</f>
        <v>17</v>
      </c>
      <c r="M14" s="34"/>
      <c r="N14" s="48"/>
      <c r="O14" s="51" t="s">
        <v>28</v>
      </c>
      <c r="P14" s="52">
        <f>SUM(P6:P13)</f>
        <v>23</v>
      </c>
    </row>
    <row r="15" spans="2:19" ht="12.95" customHeight="1">
      <c r="B15" s="34"/>
      <c r="C15" s="34"/>
      <c r="D15" s="54"/>
      <c r="E15" s="34"/>
      <c r="F15" s="34"/>
      <c r="G15" s="34"/>
      <c r="H15" s="54"/>
      <c r="I15" s="34"/>
      <c r="J15" s="34"/>
      <c r="K15" s="55"/>
      <c r="L15" s="54"/>
      <c r="M15" s="34"/>
      <c r="N15" s="34"/>
      <c r="O15" s="34"/>
      <c r="P15" s="54"/>
      <c r="S15" s="10"/>
    </row>
    <row r="16" spans="2:19" ht="12.95" customHeight="1">
      <c r="B16" s="800" t="str">
        <f>'[8]Team Totals'!$A$19</f>
        <v>Dogs</v>
      </c>
      <c r="C16" s="801"/>
      <c r="D16" s="331" t="s">
        <v>210</v>
      </c>
      <c r="E16" s="34"/>
      <c r="F16" s="800" t="s">
        <v>408</v>
      </c>
      <c r="G16" s="801"/>
      <c r="H16" s="331" t="s">
        <v>210</v>
      </c>
      <c r="I16" s="34"/>
      <c r="J16" s="800" t="str">
        <f>'[8]Team Totals'!$A$13</f>
        <v>Gamblers</v>
      </c>
      <c r="K16" s="801"/>
      <c r="L16" s="331" t="s">
        <v>210</v>
      </c>
      <c r="M16" s="34"/>
      <c r="N16" s="800" t="str">
        <f>'[8]Team Totals'!$A$5</f>
        <v>Grenadiers</v>
      </c>
      <c r="O16" s="801"/>
      <c r="P16" s="331" t="s">
        <v>210</v>
      </c>
    </row>
    <row r="17" spans="2:20" ht="12.95" customHeight="1">
      <c r="B17" s="48" t="s">
        <v>102</v>
      </c>
      <c r="C17" s="49" t="s">
        <v>728</v>
      </c>
      <c r="D17" s="50">
        <v>6</v>
      </c>
      <c r="E17" s="34"/>
      <c r="F17" s="48" t="s">
        <v>102</v>
      </c>
      <c r="G17" s="49" t="s">
        <v>641</v>
      </c>
      <c r="H17" s="50">
        <v>18</v>
      </c>
      <c r="I17" s="34"/>
      <c r="J17" s="48" t="s">
        <v>102</v>
      </c>
      <c r="K17" s="49" t="s">
        <v>587</v>
      </c>
      <c r="L17" s="50">
        <v>0</v>
      </c>
      <c r="M17" s="34"/>
      <c r="N17" s="48" t="s">
        <v>102</v>
      </c>
      <c r="O17" s="523" t="s">
        <v>530</v>
      </c>
      <c r="P17" s="50">
        <v>6</v>
      </c>
    </row>
    <row r="18" spans="2:20" ht="12.95" customHeight="1">
      <c r="B18" s="48" t="s">
        <v>103</v>
      </c>
      <c r="C18" s="268" t="s">
        <v>731</v>
      </c>
      <c r="D18" s="50">
        <v>6</v>
      </c>
      <c r="E18" s="34"/>
      <c r="F18" s="48" t="s">
        <v>103</v>
      </c>
      <c r="G18" s="49" t="s">
        <v>645</v>
      </c>
      <c r="H18" s="50">
        <v>0</v>
      </c>
      <c r="I18" s="34"/>
      <c r="J18" s="48" t="s">
        <v>103</v>
      </c>
      <c r="K18" s="49" t="s">
        <v>589</v>
      </c>
      <c r="L18" s="50">
        <v>6</v>
      </c>
      <c r="M18" s="34"/>
      <c r="N18" s="48" t="s">
        <v>103</v>
      </c>
      <c r="O18" s="523" t="s">
        <v>533</v>
      </c>
      <c r="P18" s="50">
        <v>12</v>
      </c>
    </row>
    <row r="19" spans="2:20" ht="12.95" customHeight="1">
      <c r="B19" s="48" t="s">
        <v>103</v>
      </c>
      <c r="C19" s="49" t="s">
        <v>732</v>
      </c>
      <c r="D19" s="50">
        <v>0</v>
      </c>
      <c r="E19" s="34"/>
      <c r="F19" s="48" t="s">
        <v>103</v>
      </c>
      <c r="G19" s="49" t="s">
        <v>647</v>
      </c>
      <c r="H19" s="50">
        <v>0</v>
      </c>
      <c r="I19" s="34"/>
      <c r="J19" s="48" t="s">
        <v>103</v>
      </c>
      <c r="K19" s="49" t="s">
        <v>764</v>
      </c>
      <c r="L19" s="50">
        <v>0</v>
      </c>
      <c r="M19" s="34"/>
      <c r="N19" s="48" t="s">
        <v>103</v>
      </c>
      <c r="O19" s="523" t="s">
        <v>1072</v>
      </c>
      <c r="P19" s="50">
        <v>0</v>
      </c>
    </row>
    <row r="20" spans="2:20" ht="12.95" customHeight="1">
      <c r="B20" s="48" t="s">
        <v>104</v>
      </c>
      <c r="C20" s="49" t="s">
        <v>735</v>
      </c>
      <c r="D20" s="50">
        <v>0</v>
      </c>
      <c r="E20" s="34"/>
      <c r="F20" s="48" t="s">
        <v>104</v>
      </c>
      <c r="G20" s="49" t="s">
        <v>648</v>
      </c>
      <c r="H20" s="50">
        <v>0</v>
      </c>
      <c r="I20" s="34"/>
      <c r="J20" s="48" t="s">
        <v>104</v>
      </c>
      <c r="K20" s="49" t="s">
        <v>591</v>
      </c>
      <c r="L20" s="50">
        <v>0</v>
      </c>
      <c r="M20" s="34"/>
      <c r="N20" s="338" t="s">
        <v>104</v>
      </c>
      <c r="O20" s="523" t="s">
        <v>535</v>
      </c>
      <c r="P20" s="50">
        <v>0</v>
      </c>
    </row>
    <row r="21" spans="2:20" ht="12.95" customHeight="1">
      <c r="B21" s="48" t="s">
        <v>104</v>
      </c>
      <c r="C21" s="49" t="s">
        <v>999</v>
      </c>
      <c r="D21" s="50">
        <v>0</v>
      </c>
      <c r="E21" s="34"/>
      <c r="F21" s="48" t="s">
        <v>104</v>
      </c>
      <c r="G21" s="49" t="s">
        <v>1124</v>
      </c>
      <c r="H21" s="50">
        <v>0</v>
      </c>
      <c r="I21" s="34"/>
      <c r="J21" s="48" t="s">
        <v>104</v>
      </c>
      <c r="K21" s="49" t="s">
        <v>592</v>
      </c>
      <c r="L21" s="50">
        <v>3</v>
      </c>
      <c r="M21" s="34"/>
      <c r="N21" s="338" t="s">
        <v>104</v>
      </c>
      <c r="O21" s="523" t="s">
        <v>1113</v>
      </c>
      <c r="P21" s="50">
        <v>0</v>
      </c>
    </row>
    <row r="22" spans="2:20" ht="12.95" customHeight="1">
      <c r="B22" s="48" t="s">
        <v>104</v>
      </c>
      <c r="C22" s="49" t="s">
        <v>738</v>
      </c>
      <c r="D22" s="50">
        <v>0</v>
      </c>
      <c r="E22" s="34"/>
      <c r="F22" s="48" t="s">
        <v>104</v>
      </c>
      <c r="G22" s="49" t="s">
        <v>652</v>
      </c>
      <c r="H22" s="50">
        <v>0</v>
      </c>
      <c r="I22" s="34"/>
      <c r="J22" s="48" t="s">
        <v>104</v>
      </c>
      <c r="K22" s="49" t="s">
        <v>593</v>
      </c>
      <c r="L22" s="50">
        <v>0</v>
      </c>
      <c r="M22" s="34"/>
      <c r="N22" s="338" t="s">
        <v>104</v>
      </c>
      <c r="O22" s="587" t="s">
        <v>1073</v>
      </c>
      <c r="P22" s="50">
        <v>0</v>
      </c>
    </row>
    <row r="23" spans="2:20" ht="12.95" customHeight="1">
      <c r="B23" s="48" t="s">
        <v>105</v>
      </c>
      <c r="C23" s="49" t="s">
        <v>740</v>
      </c>
      <c r="D23" s="50">
        <v>12</v>
      </c>
      <c r="E23" s="34"/>
      <c r="F23" s="48" t="s">
        <v>105</v>
      </c>
      <c r="G23" s="49" t="s">
        <v>653</v>
      </c>
      <c r="H23" s="50">
        <v>9</v>
      </c>
      <c r="I23" s="34"/>
      <c r="J23" s="48" t="s">
        <v>105</v>
      </c>
      <c r="K23" s="49" t="s">
        <v>596</v>
      </c>
      <c r="L23" s="50">
        <v>11</v>
      </c>
      <c r="M23" s="34"/>
      <c r="N23" s="48" t="s">
        <v>105</v>
      </c>
      <c r="O23" s="523" t="s">
        <v>539</v>
      </c>
      <c r="P23" s="50">
        <v>1</v>
      </c>
    </row>
    <row r="24" spans="2:20" ht="12.95" customHeight="1">
      <c r="B24" s="48" t="s">
        <v>106</v>
      </c>
      <c r="C24" s="49" t="s">
        <v>742</v>
      </c>
      <c r="D24" s="50">
        <v>0</v>
      </c>
      <c r="E24" s="34"/>
      <c r="F24" s="48" t="s">
        <v>106</v>
      </c>
      <c r="G24" s="49" t="s">
        <v>655</v>
      </c>
      <c r="H24" s="50">
        <v>0</v>
      </c>
      <c r="I24" s="34"/>
      <c r="J24" s="48" t="s">
        <v>106</v>
      </c>
      <c r="K24" s="49" t="s">
        <v>599</v>
      </c>
      <c r="L24" s="50">
        <v>0</v>
      </c>
      <c r="M24" s="34"/>
      <c r="N24" s="48" t="s">
        <v>106</v>
      </c>
      <c r="O24" s="523" t="s">
        <v>540</v>
      </c>
      <c r="P24" s="50">
        <v>0</v>
      </c>
    </row>
    <row r="25" spans="2:20" ht="12.95" customHeight="1">
      <c r="B25" s="48"/>
      <c r="C25" s="51" t="s">
        <v>28</v>
      </c>
      <c r="D25" s="52">
        <f>SUM(D17:D24)</f>
        <v>24</v>
      </c>
      <c r="E25" s="34"/>
      <c r="F25" s="48"/>
      <c r="G25" s="53" t="s">
        <v>28</v>
      </c>
      <c r="H25" s="52">
        <f>SUM(H17:H24)</f>
        <v>27</v>
      </c>
      <c r="I25" s="34"/>
      <c r="J25" s="48"/>
      <c r="K25" s="51" t="s">
        <v>28</v>
      </c>
      <c r="L25" s="52">
        <f>SUM(L17:L24)</f>
        <v>20</v>
      </c>
      <c r="M25" s="34"/>
      <c r="N25" s="48"/>
      <c r="O25" s="51" t="s">
        <v>28</v>
      </c>
      <c r="P25" s="52">
        <f>SUM(P17:P24)</f>
        <v>19</v>
      </c>
      <c r="S25" s="5"/>
    </row>
    <row r="26" spans="2:20" ht="12.95" customHeight="1">
      <c r="B26" s="34"/>
      <c r="C26" s="34"/>
      <c r="D26" s="54"/>
      <c r="E26" s="34"/>
      <c r="F26" s="34"/>
      <c r="G26" s="34"/>
      <c r="H26" s="54"/>
      <c r="I26" s="34"/>
      <c r="J26" s="34"/>
      <c r="K26" s="34"/>
      <c r="L26" s="54"/>
      <c r="M26" s="34"/>
      <c r="N26" s="34"/>
      <c r="O26" s="34"/>
      <c r="P26" s="54"/>
      <c r="S26" s="5"/>
      <c r="T26" s="13"/>
    </row>
    <row r="27" spans="2:20" ht="12.95" customHeight="1">
      <c r="B27" s="800" t="s">
        <v>149</v>
      </c>
      <c r="C27" s="801"/>
      <c r="D27" s="331" t="s">
        <v>210</v>
      </c>
      <c r="E27" s="34"/>
      <c r="F27" s="800" t="s">
        <v>24</v>
      </c>
      <c r="G27" s="801"/>
      <c r="H27" s="331" t="s">
        <v>210</v>
      </c>
      <c r="I27" s="34"/>
      <c r="J27" s="802" t="s">
        <v>19</v>
      </c>
      <c r="K27" s="803"/>
      <c r="L27" s="331" t="s">
        <v>210</v>
      </c>
      <c r="M27" s="34"/>
      <c r="N27" s="800" t="s">
        <v>82</v>
      </c>
      <c r="O27" s="801"/>
      <c r="P27" s="331" t="s">
        <v>210</v>
      </c>
      <c r="S27" s="5"/>
      <c r="T27" s="13"/>
    </row>
    <row r="28" spans="2:20" ht="12.95" customHeight="1">
      <c r="B28" s="48" t="s">
        <v>102</v>
      </c>
      <c r="C28" s="49" t="s">
        <v>713</v>
      </c>
      <c r="D28" s="50">
        <v>18</v>
      </c>
      <c r="E28" s="34"/>
      <c r="F28" s="48" t="s">
        <v>102</v>
      </c>
      <c r="G28" s="49" t="s">
        <v>572</v>
      </c>
      <c r="H28" s="50">
        <v>0</v>
      </c>
      <c r="I28" s="34"/>
      <c r="J28" s="48" t="s">
        <v>102</v>
      </c>
      <c r="K28" s="49" t="s">
        <v>684</v>
      </c>
      <c r="L28" s="50">
        <v>3</v>
      </c>
      <c r="M28" s="34"/>
      <c r="N28" s="48" t="s">
        <v>102</v>
      </c>
      <c r="O28" s="49" t="s">
        <v>555</v>
      </c>
      <c r="P28" s="50">
        <v>0</v>
      </c>
      <c r="S28" s="5"/>
      <c r="T28" s="13"/>
    </row>
    <row r="29" spans="2:20" ht="12.95" customHeight="1">
      <c r="B29" s="48" t="s">
        <v>103</v>
      </c>
      <c r="C29" s="49" t="s">
        <v>717</v>
      </c>
      <c r="D29" s="50">
        <v>6</v>
      </c>
      <c r="E29" s="34"/>
      <c r="F29" s="48" t="s">
        <v>103</v>
      </c>
      <c r="G29" s="49" t="s">
        <v>574</v>
      </c>
      <c r="H29" s="50">
        <v>0</v>
      </c>
      <c r="I29" s="34"/>
      <c r="J29" s="48" t="s">
        <v>103</v>
      </c>
      <c r="K29" s="49" t="s">
        <v>687</v>
      </c>
      <c r="L29" s="50">
        <v>0</v>
      </c>
      <c r="M29" s="34"/>
      <c r="N29" s="48" t="s">
        <v>103</v>
      </c>
      <c r="O29" s="49" t="s">
        <v>558</v>
      </c>
      <c r="P29" s="50">
        <v>6</v>
      </c>
      <c r="S29" s="5"/>
      <c r="T29" s="13"/>
    </row>
    <row r="30" spans="2:20" ht="12.95" customHeight="1">
      <c r="B30" s="48" t="s">
        <v>103</v>
      </c>
      <c r="C30" s="49" t="s">
        <v>716</v>
      </c>
      <c r="D30" s="50">
        <v>0</v>
      </c>
      <c r="E30" s="34"/>
      <c r="F30" s="48" t="s">
        <v>103</v>
      </c>
      <c r="G30" s="49" t="s">
        <v>955</v>
      </c>
      <c r="H30" s="50">
        <v>0</v>
      </c>
      <c r="I30" s="34"/>
      <c r="J30" s="48" t="s">
        <v>103</v>
      </c>
      <c r="K30" s="49" t="s">
        <v>686</v>
      </c>
      <c r="L30" s="50">
        <v>0</v>
      </c>
      <c r="M30" s="34"/>
      <c r="N30" s="48" t="s">
        <v>103</v>
      </c>
      <c r="O30" s="49" t="s">
        <v>559</v>
      </c>
      <c r="P30" s="50">
        <v>0</v>
      </c>
      <c r="S30" s="5"/>
      <c r="T30" s="13"/>
    </row>
    <row r="31" spans="2:20" ht="12.95" customHeight="1">
      <c r="B31" s="48" t="s">
        <v>104</v>
      </c>
      <c r="C31" s="49" t="s">
        <v>719</v>
      </c>
      <c r="D31" s="50">
        <v>6</v>
      </c>
      <c r="E31" s="34"/>
      <c r="F31" s="48" t="s">
        <v>104</v>
      </c>
      <c r="G31" s="49" t="s">
        <v>576</v>
      </c>
      <c r="H31" s="50">
        <v>0</v>
      </c>
      <c r="I31" s="34"/>
      <c r="J31" s="48" t="s">
        <v>104</v>
      </c>
      <c r="K31" s="49" t="s">
        <v>690</v>
      </c>
      <c r="L31" s="50">
        <v>0</v>
      </c>
      <c r="M31" s="34"/>
      <c r="N31" s="48" t="s">
        <v>104</v>
      </c>
      <c r="O31" s="49" t="s">
        <v>562</v>
      </c>
      <c r="P31" s="50">
        <v>3</v>
      </c>
      <c r="S31" s="5"/>
      <c r="T31" s="13"/>
    </row>
    <row r="32" spans="2:20" ht="12.95" customHeight="1">
      <c r="B32" s="48" t="s">
        <v>104</v>
      </c>
      <c r="C32" s="49" t="s">
        <v>722</v>
      </c>
      <c r="D32" s="50">
        <v>0</v>
      </c>
      <c r="E32" s="34"/>
      <c r="F32" s="48" t="s">
        <v>104</v>
      </c>
      <c r="G32" s="49" t="s">
        <v>577</v>
      </c>
      <c r="H32" s="50">
        <v>0</v>
      </c>
      <c r="I32" s="34"/>
      <c r="J32" s="48" t="s">
        <v>104</v>
      </c>
      <c r="K32" s="49" t="s">
        <v>692</v>
      </c>
      <c r="L32" s="50">
        <v>0</v>
      </c>
      <c r="M32" s="34"/>
      <c r="N32" s="48" t="s">
        <v>104</v>
      </c>
      <c r="O32" s="49" t="s">
        <v>563</v>
      </c>
      <c r="P32" s="50">
        <v>0</v>
      </c>
      <c r="S32" s="5"/>
      <c r="T32" s="13"/>
    </row>
    <row r="33" spans="2:20" ht="12.95" customHeight="1">
      <c r="B33" s="48" t="s">
        <v>104</v>
      </c>
      <c r="C33" s="49" t="s">
        <v>723</v>
      </c>
      <c r="D33" s="50">
        <v>3</v>
      </c>
      <c r="E33" s="34"/>
      <c r="F33" s="48" t="s">
        <v>104</v>
      </c>
      <c r="G33" s="49" t="s">
        <v>1075</v>
      </c>
      <c r="H33" s="50">
        <v>0</v>
      </c>
      <c r="I33" s="34"/>
      <c r="J33" s="48" t="s">
        <v>104</v>
      </c>
      <c r="K33" s="49" t="s">
        <v>694</v>
      </c>
      <c r="L33" s="50">
        <v>0</v>
      </c>
      <c r="M33" s="34"/>
      <c r="N33" s="48" t="s">
        <v>104</v>
      </c>
      <c r="O33" s="49" t="s">
        <v>1078</v>
      </c>
      <c r="P33" s="50">
        <v>0</v>
      </c>
      <c r="S33" s="5"/>
      <c r="T33" s="13"/>
    </row>
    <row r="34" spans="2:20" ht="12.95" customHeight="1">
      <c r="B34" s="48" t="s">
        <v>105</v>
      </c>
      <c r="C34" s="49" t="s">
        <v>725</v>
      </c>
      <c r="D34" s="50">
        <v>8</v>
      </c>
      <c r="E34" s="34"/>
      <c r="F34" s="48" t="s">
        <v>105</v>
      </c>
      <c r="G34" s="49" t="s">
        <v>581</v>
      </c>
      <c r="H34" s="50">
        <v>10</v>
      </c>
      <c r="I34" s="34"/>
      <c r="J34" s="48" t="s">
        <v>105</v>
      </c>
      <c r="K34" s="49" t="s">
        <v>696</v>
      </c>
      <c r="L34" s="50">
        <v>8</v>
      </c>
      <c r="M34" s="34"/>
      <c r="N34" s="48" t="s">
        <v>105</v>
      </c>
      <c r="O34" s="49" t="s">
        <v>568</v>
      </c>
      <c r="P34" s="50">
        <v>4</v>
      </c>
    </row>
    <row r="35" spans="2:20" ht="12.95" customHeight="1">
      <c r="B35" s="48" t="s">
        <v>106</v>
      </c>
      <c r="C35" s="49" t="s">
        <v>726</v>
      </c>
      <c r="D35" s="50">
        <v>0</v>
      </c>
      <c r="E35" s="34"/>
      <c r="F35" s="48" t="s">
        <v>106</v>
      </c>
      <c r="G35" s="49" t="s">
        <v>584</v>
      </c>
      <c r="H35" s="50">
        <v>0</v>
      </c>
      <c r="I35" s="34"/>
      <c r="J35" s="48" t="s">
        <v>106</v>
      </c>
      <c r="K35" s="49" t="s">
        <v>697</v>
      </c>
      <c r="L35" s="50">
        <v>0</v>
      </c>
      <c r="M35" s="34"/>
      <c r="N35" s="48" t="s">
        <v>106</v>
      </c>
      <c r="O35" s="49" t="s">
        <v>599</v>
      </c>
      <c r="P35" s="50">
        <v>0</v>
      </c>
    </row>
    <row r="36" spans="2:20" ht="12.95" customHeight="1">
      <c r="B36" s="48"/>
      <c r="C36" s="51" t="s">
        <v>28</v>
      </c>
      <c r="D36" s="52">
        <f>SUM(D28:D35)</f>
        <v>41</v>
      </c>
      <c r="E36" s="34"/>
      <c r="F36" s="48"/>
      <c r="G36" s="51" t="s">
        <v>28</v>
      </c>
      <c r="H36" s="52">
        <f>SUM(H28:H35)</f>
        <v>10</v>
      </c>
      <c r="I36" s="34"/>
      <c r="J36" s="48"/>
      <c r="K36" s="51" t="s">
        <v>28</v>
      </c>
      <c r="L36" s="52">
        <f>SUM(L28:L35)</f>
        <v>11</v>
      </c>
      <c r="M36" s="34"/>
      <c r="N36" s="49"/>
      <c r="O36" s="53" t="s">
        <v>28</v>
      </c>
      <c r="P36" s="52">
        <f>SUM(P28:P35)</f>
        <v>13</v>
      </c>
    </row>
    <row r="37" spans="2:20" ht="12.95" customHeight="1">
      <c r="B37" s="34"/>
      <c r="C37" s="34"/>
      <c r="D37" s="54"/>
      <c r="E37" s="34"/>
      <c r="F37" s="34"/>
      <c r="G37" s="45"/>
      <c r="H37" s="54"/>
      <c r="I37" s="34"/>
      <c r="J37" s="34"/>
      <c r="K37" s="45"/>
      <c r="L37" s="56"/>
      <c r="M37" s="34"/>
      <c r="N37" s="34"/>
      <c r="O37" s="45"/>
      <c r="P37" s="54"/>
    </row>
    <row r="38" spans="2:20" ht="12.95" customHeight="1">
      <c r="B38" s="800" t="s">
        <v>57</v>
      </c>
      <c r="C38" s="801"/>
      <c r="D38" s="331" t="s">
        <v>210</v>
      </c>
      <c r="E38" s="34"/>
      <c r="F38" s="876" t="str">
        <f>'[8]Team Totals'!$A$28</f>
        <v>Bandits</v>
      </c>
      <c r="G38" s="877"/>
      <c r="H38" s="331" t="s">
        <v>210</v>
      </c>
      <c r="I38" s="34"/>
      <c r="J38" s="876" t="str">
        <f>'[8]Team Totals'!$A$14</f>
        <v>Bellcows</v>
      </c>
      <c r="K38" s="877"/>
      <c r="L38" s="331" t="s">
        <v>210</v>
      </c>
      <c r="M38" s="34"/>
      <c r="N38" s="806" t="s">
        <v>150</v>
      </c>
      <c r="O38" s="806"/>
      <c r="P38" s="331" t="s">
        <v>210</v>
      </c>
      <c r="S38" s="7"/>
    </row>
    <row r="39" spans="2:20" ht="12.95" customHeight="1">
      <c r="B39" s="48" t="s">
        <v>102</v>
      </c>
      <c r="C39" s="49" t="s">
        <v>699</v>
      </c>
      <c r="D39" s="50">
        <v>17</v>
      </c>
      <c r="E39" s="34"/>
      <c r="F39" s="48" t="s">
        <v>102</v>
      </c>
      <c r="G39" s="49" t="s">
        <v>658</v>
      </c>
      <c r="H39" s="50">
        <v>3</v>
      </c>
      <c r="I39" s="34"/>
      <c r="J39" s="48" t="s">
        <v>102</v>
      </c>
      <c r="K39" s="49" t="s">
        <v>628</v>
      </c>
      <c r="L39" s="50">
        <v>3</v>
      </c>
      <c r="M39" s="34"/>
      <c r="N39" s="48" t="s">
        <v>102</v>
      </c>
      <c r="O39" s="49" t="s">
        <v>670</v>
      </c>
      <c r="P39" s="50">
        <v>15</v>
      </c>
      <c r="S39" s="4"/>
    </row>
    <row r="40" spans="2:20" ht="12.95" customHeight="1">
      <c r="B40" s="48" t="s">
        <v>103</v>
      </c>
      <c r="C40" s="49" t="s">
        <v>702</v>
      </c>
      <c r="D40" s="50">
        <v>0</v>
      </c>
      <c r="E40" s="34"/>
      <c r="F40" s="48" t="s">
        <v>103</v>
      </c>
      <c r="G40" s="49" t="s">
        <v>661</v>
      </c>
      <c r="H40" s="50">
        <v>0</v>
      </c>
      <c r="I40" s="34"/>
      <c r="J40" s="48" t="s">
        <v>103</v>
      </c>
      <c r="K40" s="249" t="s">
        <v>493</v>
      </c>
      <c r="L40" s="50">
        <v>6</v>
      </c>
      <c r="M40" s="34"/>
      <c r="N40" s="48" t="s">
        <v>103</v>
      </c>
      <c r="O40" s="49" t="s">
        <v>673</v>
      </c>
      <c r="P40" s="50">
        <v>0</v>
      </c>
      <c r="S40" s="4"/>
    </row>
    <row r="41" spans="2:20" ht="12.95" customHeight="1">
      <c r="B41" s="48" t="s">
        <v>103</v>
      </c>
      <c r="C41" s="49" t="s">
        <v>616</v>
      </c>
      <c r="D41" s="50">
        <v>12</v>
      </c>
      <c r="E41" s="34"/>
      <c r="F41" s="48" t="s">
        <v>103</v>
      </c>
      <c r="G41" s="49" t="s">
        <v>1079</v>
      </c>
      <c r="H41" s="50">
        <v>0</v>
      </c>
      <c r="I41" s="34"/>
      <c r="J41" s="48" t="s">
        <v>103</v>
      </c>
      <c r="K41" s="49" t="s">
        <v>632</v>
      </c>
      <c r="L41" s="50">
        <v>0</v>
      </c>
      <c r="M41" s="34"/>
      <c r="N41" s="48" t="s">
        <v>103</v>
      </c>
      <c r="O41" s="49" t="s">
        <v>676</v>
      </c>
      <c r="P41" s="50">
        <v>0</v>
      </c>
      <c r="S41" s="4"/>
    </row>
    <row r="42" spans="2:20" ht="12.95" customHeight="1">
      <c r="B42" s="48" t="s">
        <v>104</v>
      </c>
      <c r="C42" s="49" t="s">
        <v>705</v>
      </c>
      <c r="D42" s="50">
        <v>0</v>
      </c>
      <c r="E42" s="34"/>
      <c r="F42" s="48" t="s">
        <v>104</v>
      </c>
      <c r="G42" s="49" t="s">
        <v>663</v>
      </c>
      <c r="H42" s="50">
        <v>0</v>
      </c>
      <c r="I42" s="34"/>
      <c r="J42" s="48" t="s">
        <v>104</v>
      </c>
      <c r="K42" s="49" t="s">
        <v>633</v>
      </c>
      <c r="L42" s="50">
        <v>15</v>
      </c>
      <c r="M42" s="34"/>
      <c r="N42" s="48" t="s">
        <v>104</v>
      </c>
      <c r="O42" s="49" t="s">
        <v>498</v>
      </c>
      <c r="P42" s="50">
        <v>0</v>
      </c>
      <c r="S42" s="4"/>
    </row>
    <row r="43" spans="2:20" ht="12.95" customHeight="1">
      <c r="B43" s="48" t="s">
        <v>104</v>
      </c>
      <c r="C43" s="49" t="s">
        <v>706</v>
      </c>
      <c r="D43" s="50">
        <v>3</v>
      </c>
      <c r="E43" s="34"/>
      <c r="F43" s="48" t="s">
        <v>104</v>
      </c>
      <c r="G43" s="49" t="s">
        <v>664</v>
      </c>
      <c r="H43" s="50">
        <v>0</v>
      </c>
      <c r="I43" s="34"/>
      <c r="J43" s="48" t="s">
        <v>104</v>
      </c>
      <c r="K43" s="49" t="s">
        <v>637</v>
      </c>
      <c r="L43" s="50">
        <v>0</v>
      </c>
      <c r="M43" s="34"/>
      <c r="N43" s="48" t="s">
        <v>104</v>
      </c>
      <c r="O43" s="49" t="s">
        <v>679</v>
      </c>
      <c r="P43" s="50">
        <v>0</v>
      </c>
      <c r="S43" s="4"/>
    </row>
    <row r="44" spans="2:20" ht="12.95" customHeight="1">
      <c r="B44" s="48" t="s">
        <v>104</v>
      </c>
      <c r="C44" s="49" t="s">
        <v>709</v>
      </c>
      <c r="D44" s="50">
        <v>3</v>
      </c>
      <c r="E44" s="34"/>
      <c r="F44" s="48" t="s">
        <v>104</v>
      </c>
      <c r="G44" s="49" t="s">
        <v>666</v>
      </c>
      <c r="H44" s="50">
        <v>0</v>
      </c>
      <c r="I44" s="34"/>
      <c r="J44" s="48" t="s">
        <v>104</v>
      </c>
      <c r="K44" s="49" t="s">
        <v>635</v>
      </c>
      <c r="L44" s="50">
        <v>3</v>
      </c>
      <c r="M44" s="34"/>
      <c r="N44" s="48" t="s">
        <v>104</v>
      </c>
      <c r="O44" s="49" t="s">
        <v>497</v>
      </c>
      <c r="P44" s="50">
        <v>0</v>
      </c>
      <c r="S44" s="4"/>
    </row>
    <row r="45" spans="2:20" ht="12.95" customHeight="1">
      <c r="B45" s="48" t="s">
        <v>105</v>
      </c>
      <c r="C45" s="34" t="s">
        <v>710</v>
      </c>
      <c r="D45" s="50">
        <v>10</v>
      </c>
      <c r="E45" s="34"/>
      <c r="F45" s="48" t="s">
        <v>105</v>
      </c>
      <c r="G45" s="49" t="s">
        <v>667</v>
      </c>
      <c r="H45" s="50">
        <v>3</v>
      </c>
      <c r="I45" s="34"/>
      <c r="J45" s="48" t="s">
        <v>105</v>
      </c>
      <c r="K45" s="49" t="s">
        <v>638</v>
      </c>
      <c r="L45" s="50">
        <v>14</v>
      </c>
      <c r="M45" s="34"/>
      <c r="N45" s="48" t="s">
        <v>105</v>
      </c>
      <c r="O45" s="49" t="s">
        <v>1076</v>
      </c>
      <c r="P45" s="50">
        <v>7</v>
      </c>
      <c r="S45" s="4"/>
    </row>
    <row r="46" spans="2:20" ht="12.95" customHeight="1">
      <c r="B46" s="48" t="s">
        <v>106</v>
      </c>
      <c r="C46" s="49" t="s">
        <v>711</v>
      </c>
      <c r="D46" s="50">
        <v>0</v>
      </c>
      <c r="E46" s="34"/>
      <c r="F46" s="48" t="s">
        <v>106</v>
      </c>
      <c r="G46" s="49" t="s">
        <v>669</v>
      </c>
      <c r="H46" s="50">
        <v>0</v>
      </c>
      <c r="I46" s="34"/>
      <c r="J46" s="48" t="s">
        <v>106</v>
      </c>
      <c r="K46" s="49" t="s">
        <v>639</v>
      </c>
      <c r="L46" s="50">
        <v>0</v>
      </c>
      <c r="M46" s="34"/>
      <c r="N46" s="48" t="s">
        <v>106</v>
      </c>
      <c r="O46" s="49" t="s">
        <v>682</v>
      </c>
      <c r="P46" s="50">
        <v>0</v>
      </c>
      <c r="S46" s="4"/>
    </row>
    <row r="47" spans="2:20" ht="12.95" customHeight="1">
      <c r="B47" s="48"/>
      <c r="C47" s="51" t="s">
        <v>28</v>
      </c>
      <c r="D47" s="52">
        <f>SUM(D39:D46)</f>
        <v>45</v>
      </c>
      <c r="E47" s="34"/>
      <c r="F47" s="48"/>
      <c r="G47" s="51" t="s">
        <v>28</v>
      </c>
      <c r="H47" s="52">
        <f>SUM(H39:H46)</f>
        <v>6</v>
      </c>
      <c r="I47" s="34"/>
      <c r="J47" s="48"/>
      <c r="K47" s="51" t="s">
        <v>28</v>
      </c>
      <c r="L47" s="52">
        <f>SUM(L39:L46)</f>
        <v>41</v>
      </c>
      <c r="M47" s="34"/>
      <c r="N47" s="48"/>
      <c r="O47" s="51" t="s">
        <v>28</v>
      </c>
      <c r="P47" s="52">
        <f>SUM(P39:P46)</f>
        <v>22</v>
      </c>
    </row>
    <row r="48" spans="2:20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1" ht="12.95" customHeight="1">
      <c r="B49" s="799" t="s">
        <v>30</v>
      </c>
      <c r="C49" s="799"/>
      <c r="D49" s="799"/>
      <c r="E49" s="799"/>
      <c r="F49" s="799"/>
      <c r="G49" s="799"/>
      <c r="H49" s="799"/>
      <c r="I49" s="799"/>
      <c r="J49" s="799"/>
      <c r="K49" s="799"/>
      <c r="L49" s="799"/>
      <c r="M49" s="799"/>
      <c r="N49" s="799"/>
      <c r="O49" s="57" t="s">
        <v>73</v>
      </c>
      <c r="P49" s="58"/>
      <c r="R49" s="151"/>
      <c r="S49" s="155"/>
      <c r="T49" s="152"/>
    </row>
    <row r="50" spans="2:21" ht="12.95" customHeight="1">
      <c r="B50" s="414" t="s">
        <v>81</v>
      </c>
      <c r="C50" s="59" t="s">
        <v>149</v>
      </c>
      <c r="D50" s="60">
        <f>D36</f>
        <v>41</v>
      </c>
      <c r="E50" s="61"/>
      <c r="F50" s="60"/>
      <c r="G50" s="59" t="s">
        <v>25</v>
      </c>
      <c r="H50" s="60">
        <f>L25</f>
        <v>20</v>
      </c>
      <c r="I50" s="61"/>
      <c r="J50" s="258" t="s">
        <v>81</v>
      </c>
      <c r="K50" s="59" t="s">
        <v>57</v>
      </c>
      <c r="L50" s="60">
        <f>D47</f>
        <v>45</v>
      </c>
      <c r="M50" s="61"/>
      <c r="N50" s="195" t="s">
        <v>31</v>
      </c>
      <c r="O50" s="59" t="s">
        <v>1042</v>
      </c>
      <c r="P50" s="63">
        <f>P36</f>
        <v>13</v>
      </c>
      <c r="R50" s="426"/>
      <c r="S50" s="761"/>
      <c r="T50" s="761"/>
      <c r="U50" s="761"/>
    </row>
    <row r="51" spans="2:21" ht="12.95" customHeight="1">
      <c r="B51" s="328"/>
      <c r="C51" s="45" t="s">
        <v>1002</v>
      </c>
      <c r="D51" s="64">
        <f>D25</f>
        <v>24</v>
      </c>
      <c r="E51" s="64"/>
      <c r="F51" s="72" t="s">
        <v>31</v>
      </c>
      <c r="G51" s="45" t="s">
        <v>1117</v>
      </c>
      <c r="H51" s="64">
        <f>P47</f>
        <v>22</v>
      </c>
      <c r="I51" s="34"/>
      <c r="J51" s="64"/>
      <c r="K51" s="45" t="s">
        <v>852</v>
      </c>
      <c r="L51" s="64">
        <f>H25</f>
        <v>27</v>
      </c>
      <c r="M51" s="34"/>
      <c r="N51" s="72"/>
      <c r="O51" s="45" t="s">
        <v>183</v>
      </c>
      <c r="P51" s="67">
        <f>H47</f>
        <v>6</v>
      </c>
      <c r="R51" s="426"/>
      <c r="S51" s="761"/>
      <c r="T51" s="761"/>
      <c r="U51" s="761"/>
    </row>
    <row r="52" spans="2:21" ht="12.95" customHeight="1">
      <c r="B52" s="329"/>
      <c r="E52" s="34"/>
      <c r="F52" s="377"/>
      <c r="I52" s="34"/>
      <c r="J52" s="54"/>
      <c r="K52" s="150"/>
      <c r="L52" s="150"/>
      <c r="M52" s="34"/>
      <c r="N52" s="34"/>
      <c r="P52" s="149"/>
      <c r="R52" s="426"/>
      <c r="S52" s="761"/>
      <c r="T52" s="761"/>
      <c r="U52" s="761"/>
    </row>
    <row r="53" spans="2:21" ht="12.95" customHeight="1">
      <c r="B53" s="328"/>
      <c r="C53" s="45" t="s">
        <v>1116</v>
      </c>
      <c r="D53" s="64">
        <f>L36</f>
        <v>11</v>
      </c>
      <c r="E53" s="34"/>
      <c r="F53" s="145"/>
      <c r="G53" s="45" t="s">
        <v>107</v>
      </c>
      <c r="H53" s="64">
        <f>D14</f>
        <v>22</v>
      </c>
      <c r="I53" s="34"/>
      <c r="J53" s="64"/>
      <c r="K53" s="45" t="s">
        <v>145</v>
      </c>
      <c r="L53" s="64">
        <f>H14</f>
        <v>15</v>
      </c>
      <c r="M53" s="34"/>
      <c r="N53" s="145" t="s">
        <v>81</v>
      </c>
      <c r="O53" s="45" t="s">
        <v>151</v>
      </c>
      <c r="P53" s="67">
        <f>L47</f>
        <v>41</v>
      </c>
      <c r="R53" s="426"/>
      <c r="S53" s="761"/>
      <c r="T53" s="761"/>
      <c r="U53" s="761"/>
    </row>
    <row r="54" spans="2:21" ht="12.95" customHeight="1">
      <c r="B54" s="330" t="s">
        <v>81</v>
      </c>
      <c r="C54" s="73" t="s">
        <v>111</v>
      </c>
      <c r="D54" s="74">
        <f>P25</f>
        <v>19</v>
      </c>
      <c r="E54" s="73"/>
      <c r="F54" s="326" t="s">
        <v>81</v>
      </c>
      <c r="G54" s="73" t="s">
        <v>1084</v>
      </c>
      <c r="H54" s="74">
        <f>H36</f>
        <v>10</v>
      </c>
      <c r="I54" s="142"/>
      <c r="J54" s="99" t="s">
        <v>31</v>
      </c>
      <c r="K54" s="73" t="s">
        <v>241</v>
      </c>
      <c r="L54" s="74">
        <f>P14</f>
        <v>23</v>
      </c>
      <c r="M54" s="142"/>
      <c r="N54" s="74"/>
      <c r="O54" s="73" t="s">
        <v>1085</v>
      </c>
      <c r="P54" s="75">
        <f>L14</f>
        <v>17</v>
      </c>
      <c r="R54" s="426"/>
      <c r="S54" s="761"/>
      <c r="T54" s="761"/>
      <c r="U54" s="761"/>
    </row>
    <row r="55" spans="2:21" ht="12.95" customHeight="1">
      <c r="B55" s="34"/>
      <c r="C55" s="34"/>
      <c r="D55" s="34"/>
      <c r="E55" s="34"/>
      <c r="M55" s="34"/>
      <c r="N55" s="34"/>
      <c r="O55" s="34"/>
      <c r="P55" s="34"/>
      <c r="R55" s="426"/>
      <c r="S55" s="761"/>
      <c r="T55" s="761"/>
      <c r="U55" s="761"/>
    </row>
    <row r="56" spans="2:21" ht="12.95" customHeight="1">
      <c r="B56" s="797" t="s">
        <v>127</v>
      </c>
      <c r="C56" s="798"/>
      <c r="D56" s="78" t="s">
        <v>29</v>
      </c>
      <c r="E56" s="34"/>
      <c r="F56" s="77" t="s">
        <v>32</v>
      </c>
      <c r="G56" s="79"/>
      <c r="H56" s="79"/>
      <c r="I56" s="79"/>
      <c r="J56" s="79"/>
      <c r="K56" s="79"/>
      <c r="L56" s="78"/>
      <c r="M56" s="45"/>
      <c r="N56" s="77" t="s">
        <v>407</v>
      </c>
      <c r="O56" s="79"/>
      <c r="P56" s="78"/>
      <c r="R56" s="426"/>
      <c r="S56" s="761"/>
      <c r="T56" s="761"/>
      <c r="U56" s="761"/>
    </row>
    <row r="57" spans="2:21" ht="12.95" customHeight="1">
      <c r="B57" s="80" t="s">
        <v>57</v>
      </c>
      <c r="C57" s="81"/>
      <c r="D57" s="50">
        <f>$D$47</f>
        <v>45</v>
      </c>
      <c r="E57" s="34"/>
      <c r="F57" s="787" t="s">
        <v>1135</v>
      </c>
      <c r="G57" s="788"/>
      <c r="H57" s="788"/>
      <c r="I57" s="788"/>
      <c r="J57" s="788"/>
      <c r="K57" s="788"/>
      <c r="L57" s="789"/>
      <c r="M57" s="34"/>
      <c r="N57" s="339" t="s">
        <v>154</v>
      </c>
      <c r="O57" s="59"/>
      <c r="P57" s="250"/>
      <c r="R57" s="426"/>
      <c r="S57" s="761"/>
      <c r="T57" s="761"/>
      <c r="U57" s="761"/>
    </row>
    <row r="58" spans="2:21" ht="12.95" customHeight="1">
      <c r="B58" s="80" t="s">
        <v>151</v>
      </c>
      <c r="C58" s="81"/>
      <c r="D58" s="50">
        <f>$L$47</f>
        <v>41</v>
      </c>
      <c r="E58" s="34"/>
      <c r="F58" s="787" t="s">
        <v>1136</v>
      </c>
      <c r="G58" s="788"/>
      <c r="H58" s="788"/>
      <c r="I58" s="788"/>
      <c r="J58" s="788"/>
      <c r="K58" s="788"/>
      <c r="L58" s="789"/>
      <c r="M58" s="34"/>
      <c r="N58" s="338" t="s">
        <v>1087</v>
      </c>
      <c r="O58" s="142"/>
      <c r="P58" s="337">
        <f>MAX(D6:D12,H6:H12,L6:L12,P6:P12,D17:D23,H17:H23,L17:L23,P17:P23,D28:D34,H28:H34,L28:L34,P28:P34,D39:D45,H39:H45,L39:L45,P39:P45)</f>
        <v>18</v>
      </c>
    </row>
    <row r="59" spans="2:21" ht="12.95" customHeight="1">
      <c r="B59" s="80" t="s">
        <v>149</v>
      </c>
      <c r="C59" s="81"/>
      <c r="D59" s="50">
        <f>$D$36</f>
        <v>41</v>
      </c>
      <c r="E59" s="34"/>
      <c r="F59" s="787" t="s">
        <v>1137</v>
      </c>
      <c r="G59" s="788"/>
      <c r="H59" s="788"/>
      <c r="I59" s="788"/>
      <c r="J59" s="788"/>
      <c r="K59" s="788"/>
      <c r="L59" s="789"/>
      <c r="M59" s="34"/>
      <c r="N59" s="339" t="s">
        <v>155</v>
      </c>
      <c r="O59" s="59"/>
      <c r="P59" s="250"/>
    </row>
    <row r="60" spans="2:21" ht="12.95" customHeight="1">
      <c r="B60" s="80" t="s">
        <v>408</v>
      </c>
      <c r="C60" s="81"/>
      <c r="D60" s="50">
        <f>$H$25</f>
        <v>27</v>
      </c>
      <c r="E60" s="34"/>
      <c r="F60" s="787" t="s">
        <v>1138</v>
      </c>
      <c r="G60" s="788"/>
      <c r="H60" s="788"/>
      <c r="I60" s="788"/>
      <c r="J60" s="788"/>
      <c r="K60" s="788"/>
      <c r="L60" s="789"/>
      <c r="M60" s="34"/>
      <c r="N60" s="338" t="s">
        <v>57</v>
      </c>
      <c r="O60" s="73"/>
      <c r="P60" s="337">
        <f>MAX(D14,H14,L14,P14,D25,H25,L25,P25,D36,H36,L36,P36,D47,H47,L47,P47)</f>
        <v>45</v>
      </c>
    </row>
    <row r="61" spans="2:21" ht="12.95" customHeight="1">
      <c r="B61" s="80" t="s">
        <v>21</v>
      </c>
      <c r="C61" s="81"/>
      <c r="D61" s="50">
        <f>$D$25</f>
        <v>24</v>
      </c>
      <c r="E61" s="34"/>
      <c r="F61" s="787" t="s">
        <v>1139</v>
      </c>
      <c r="G61" s="788"/>
      <c r="H61" s="788"/>
      <c r="I61" s="788"/>
      <c r="J61" s="788"/>
      <c r="K61" s="788"/>
      <c r="L61" s="789"/>
      <c r="M61" s="34"/>
      <c r="N61" s="82" t="s">
        <v>156</v>
      </c>
      <c r="O61" s="34"/>
      <c r="P61" s="70"/>
    </row>
    <row r="62" spans="2:21" ht="12.95" customHeight="1">
      <c r="B62" s="80" t="s">
        <v>26</v>
      </c>
      <c r="C62" s="81"/>
      <c r="D62" s="50">
        <f>$P$14</f>
        <v>23</v>
      </c>
      <c r="E62" s="34"/>
      <c r="F62" s="787" t="s">
        <v>1140</v>
      </c>
      <c r="G62" s="788"/>
      <c r="H62" s="788"/>
      <c r="I62" s="788"/>
      <c r="J62" s="788"/>
      <c r="K62" s="788"/>
      <c r="L62" s="789"/>
      <c r="M62" s="34"/>
      <c r="N62" s="68" t="s">
        <v>183</v>
      </c>
      <c r="O62" s="45"/>
      <c r="P62" s="70">
        <f>MIN(D14,H14,L14,P14,D25,H25,L25,P25,D36,H36,L36,P36,D47,H47,L47,P47)</f>
        <v>6</v>
      </c>
    </row>
    <row r="63" spans="2:21" ht="12.95" customHeight="1">
      <c r="B63" s="80" t="s">
        <v>150</v>
      </c>
      <c r="C63" s="81"/>
      <c r="D63" s="50">
        <f>$P$47</f>
        <v>22</v>
      </c>
      <c r="E63" s="34"/>
      <c r="F63" s="787" t="s">
        <v>1141</v>
      </c>
      <c r="G63" s="788"/>
      <c r="H63" s="788"/>
      <c r="I63" s="788"/>
      <c r="J63" s="788"/>
      <c r="K63" s="788"/>
      <c r="L63" s="789"/>
      <c r="M63" s="34"/>
      <c r="N63" s="339" t="s">
        <v>166</v>
      </c>
      <c r="O63" s="61"/>
      <c r="P63" s="63"/>
    </row>
    <row r="64" spans="2:21" ht="12.95" customHeight="1">
      <c r="B64" s="80" t="s">
        <v>107</v>
      </c>
      <c r="C64" s="81"/>
      <c r="D64" s="50">
        <f>$D$14</f>
        <v>22</v>
      </c>
      <c r="E64" s="34"/>
      <c r="F64" s="787" t="s">
        <v>1142</v>
      </c>
      <c r="G64" s="788"/>
      <c r="H64" s="788"/>
      <c r="I64" s="788"/>
      <c r="J64" s="788"/>
      <c r="K64" s="788"/>
      <c r="L64" s="789"/>
      <c r="M64" s="34"/>
      <c r="N64" s="807" t="s">
        <v>145</v>
      </c>
      <c r="O64" s="808"/>
      <c r="P64" s="83">
        <v>16</v>
      </c>
    </row>
    <row r="65" spans="2:31" ht="12.95" customHeight="1">
      <c r="B65" s="80" t="s">
        <v>25</v>
      </c>
      <c r="C65" s="81"/>
      <c r="D65" s="50">
        <f>$L$25</f>
        <v>20</v>
      </c>
      <c r="E65" s="34"/>
      <c r="F65" s="787" t="s">
        <v>1143</v>
      </c>
      <c r="G65" s="788"/>
      <c r="H65" s="788"/>
      <c r="I65" s="788"/>
      <c r="J65" s="788"/>
      <c r="K65" s="788"/>
      <c r="L65" s="789"/>
      <c r="M65" s="34"/>
      <c r="N65" s="34"/>
      <c r="O65" s="34"/>
      <c r="P65" s="34"/>
    </row>
    <row r="66" spans="2:31" ht="12.95" customHeight="1" thickBot="1">
      <c r="B66" s="80" t="s">
        <v>111</v>
      </c>
      <c r="C66" s="81"/>
      <c r="D66" s="50">
        <f>$P$25</f>
        <v>19</v>
      </c>
      <c r="E66" s="34"/>
      <c r="F66" s="787" t="s">
        <v>1144</v>
      </c>
      <c r="G66" s="788"/>
      <c r="H66" s="788"/>
      <c r="I66" s="788"/>
      <c r="J66" s="788"/>
      <c r="K66" s="788"/>
      <c r="L66" s="789"/>
      <c r="M66" s="34"/>
      <c r="N66" s="77" t="s">
        <v>128</v>
      </c>
      <c r="O66" s="79"/>
      <c r="P66" s="84"/>
    </row>
    <row r="67" spans="2:31" ht="12.95" customHeight="1" thickBot="1">
      <c r="B67" s="80" t="s">
        <v>20</v>
      </c>
      <c r="C67" s="81"/>
      <c r="D67" s="50">
        <f>$L$14</f>
        <v>17</v>
      </c>
      <c r="E67" s="34"/>
      <c r="F67" s="787" t="s">
        <v>1145</v>
      </c>
      <c r="G67" s="788"/>
      <c r="H67" s="788"/>
      <c r="I67" s="788"/>
      <c r="J67" s="788"/>
      <c r="K67" s="788"/>
      <c r="L67" s="789"/>
      <c r="M67" s="34"/>
      <c r="N67" s="777" t="s">
        <v>1127</v>
      </c>
      <c r="O67" s="777"/>
      <c r="P67" s="777"/>
      <c r="Q67" s="421"/>
      <c r="R67" s="357"/>
      <c r="V67" s="45"/>
      <c r="W67" s="64"/>
      <c r="X67" s="34"/>
      <c r="Y67" s="100"/>
      <c r="Z67" s="45"/>
      <c r="AA67" s="64"/>
      <c r="AB67" s="34"/>
      <c r="AC67" s="144"/>
      <c r="AD67" s="45"/>
      <c r="AE67" s="64"/>
    </row>
    <row r="68" spans="2:31" ht="12.95" customHeight="1" thickBot="1">
      <c r="B68" s="80" t="s">
        <v>145</v>
      </c>
      <c r="C68" s="81"/>
      <c r="D68" s="50">
        <f>$H$14</f>
        <v>15</v>
      </c>
      <c r="E68" s="34"/>
      <c r="F68" s="787" t="s">
        <v>1146</v>
      </c>
      <c r="G68" s="788"/>
      <c r="H68" s="788"/>
      <c r="I68" s="788"/>
      <c r="J68" s="788"/>
      <c r="K68" s="788"/>
      <c r="L68" s="789"/>
      <c r="M68" s="34"/>
      <c r="N68" s="777" t="s">
        <v>1128</v>
      </c>
      <c r="O68" s="777"/>
      <c r="P68" s="777"/>
      <c r="Q68" s="421"/>
      <c r="R68" s="357"/>
      <c r="V68" s="45"/>
      <c r="W68" s="64"/>
      <c r="X68" s="34"/>
      <c r="Y68" s="66"/>
      <c r="Z68" s="45"/>
      <c r="AA68" s="64"/>
      <c r="AB68" s="34"/>
      <c r="AC68" s="72"/>
      <c r="AD68" s="45"/>
      <c r="AE68" s="64"/>
    </row>
    <row r="69" spans="2:31" ht="12.95" customHeight="1" thickBot="1">
      <c r="B69" s="80" t="s">
        <v>82</v>
      </c>
      <c r="C69" s="81"/>
      <c r="D69" s="50">
        <f>$P$36</f>
        <v>13</v>
      </c>
      <c r="E69" s="34"/>
      <c r="F69" s="787" t="s">
        <v>1147</v>
      </c>
      <c r="G69" s="788"/>
      <c r="H69" s="788"/>
      <c r="I69" s="788"/>
      <c r="J69" s="788"/>
      <c r="K69" s="788"/>
      <c r="L69" s="789"/>
      <c r="M69" s="34"/>
      <c r="N69" s="777" t="s">
        <v>1129</v>
      </c>
      <c r="O69" s="777"/>
      <c r="P69" s="777"/>
      <c r="Q69" s="421"/>
      <c r="R69" s="357"/>
      <c r="V69" s="34"/>
      <c r="W69" s="34"/>
      <c r="X69" s="34"/>
      <c r="Y69" s="69"/>
      <c r="Z69" s="34"/>
      <c r="AA69" s="34"/>
      <c r="AB69" s="34"/>
      <c r="AC69" s="34"/>
      <c r="AD69" s="34"/>
      <c r="AE69" s="54"/>
    </row>
    <row r="70" spans="2:31" ht="12.95" customHeight="1" thickBot="1">
      <c r="B70" s="80" t="s">
        <v>19</v>
      </c>
      <c r="C70" s="81"/>
      <c r="D70" s="50">
        <f>$L$36</f>
        <v>11</v>
      </c>
      <c r="E70" s="34"/>
      <c r="F70" s="787" t="s">
        <v>1148</v>
      </c>
      <c r="G70" s="788"/>
      <c r="H70" s="788"/>
      <c r="I70" s="788"/>
      <c r="J70" s="788"/>
      <c r="K70" s="788"/>
      <c r="L70" s="789"/>
      <c r="M70" s="34"/>
      <c r="N70" s="777" t="s">
        <v>1130</v>
      </c>
      <c r="O70" s="777"/>
      <c r="P70" s="777"/>
      <c r="Q70" s="421"/>
      <c r="R70" s="357"/>
      <c r="V70" s="45"/>
      <c r="W70" s="64"/>
      <c r="X70" s="34"/>
      <c r="Y70" s="100"/>
      <c r="Z70" s="45"/>
      <c r="AA70" s="64"/>
      <c r="AB70" s="34"/>
      <c r="AC70" s="72"/>
      <c r="AD70" s="45"/>
      <c r="AE70" s="64"/>
    </row>
    <row r="71" spans="2:31" ht="12.95" customHeight="1" thickBot="1">
      <c r="B71" s="80" t="s">
        <v>24</v>
      </c>
      <c r="C71" s="81"/>
      <c r="D71" s="50">
        <f>$H$36</f>
        <v>10</v>
      </c>
      <c r="E71" s="34"/>
      <c r="F71" s="787" t="s">
        <v>1149</v>
      </c>
      <c r="G71" s="788"/>
      <c r="H71" s="788"/>
      <c r="I71" s="788"/>
      <c r="J71" s="788"/>
      <c r="K71" s="788"/>
      <c r="L71" s="789"/>
      <c r="M71" s="34"/>
      <c r="N71" s="777" t="s">
        <v>1131</v>
      </c>
      <c r="O71" s="777"/>
      <c r="P71" s="777"/>
      <c r="Q71" s="421"/>
      <c r="R71" s="357"/>
      <c r="V71" s="45"/>
      <c r="W71" s="64"/>
      <c r="X71" s="34"/>
      <c r="Y71" s="71"/>
      <c r="Z71" s="45"/>
      <c r="AA71" s="64"/>
      <c r="AB71" s="34"/>
      <c r="AC71" s="100"/>
      <c r="AD71" s="45"/>
      <c r="AE71" s="64"/>
    </row>
    <row r="72" spans="2:31" ht="12.95" customHeight="1" thickBot="1">
      <c r="B72" s="80" t="s">
        <v>183</v>
      </c>
      <c r="C72" s="81"/>
      <c r="D72" s="50">
        <f>$H$47</f>
        <v>6</v>
      </c>
      <c r="E72" s="34"/>
      <c r="F72" s="787" t="s">
        <v>1150</v>
      </c>
      <c r="G72" s="788"/>
      <c r="H72" s="788"/>
      <c r="I72" s="788"/>
      <c r="J72" s="788"/>
      <c r="K72" s="788"/>
      <c r="L72" s="789"/>
      <c r="M72" s="34"/>
      <c r="N72" s="777" t="s">
        <v>1132</v>
      </c>
      <c r="O72" s="777"/>
      <c r="P72" s="777"/>
      <c r="Q72" s="421"/>
      <c r="R72" s="357"/>
    </row>
    <row r="73" spans="2:31" ht="12.95" customHeight="1" thickBot="1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777" t="s">
        <v>1133</v>
      </c>
      <c r="O73" s="777"/>
      <c r="P73" s="777"/>
      <c r="Q73" s="421"/>
      <c r="R73" s="357"/>
    </row>
    <row r="74" spans="2:31" ht="12.95" customHeight="1" thickBot="1">
      <c r="B74" s="794" t="s">
        <v>110</v>
      </c>
      <c r="C74" s="795"/>
      <c r="D74" s="796"/>
      <c r="E74" s="34"/>
      <c r="F74" s="261" t="s">
        <v>81</v>
      </c>
      <c r="G74" s="792" t="s">
        <v>58</v>
      </c>
      <c r="H74" s="793"/>
      <c r="I74" s="143">
        <v>5</v>
      </c>
      <c r="J74" s="143">
        <f>'wk9'!J74+I74</f>
        <v>48</v>
      </c>
      <c r="K74" s="786" t="s">
        <v>1152</v>
      </c>
      <c r="L74" s="786"/>
      <c r="M74" s="34"/>
      <c r="N74" s="777" t="s">
        <v>1134</v>
      </c>
      <c r="O74" s="777"/>
      <c r="P74" s="777"/>
      <c r="Q74" s="422"/>
      <c r="R74" s="357"/>
    </row>
    <row r="75" spans="2:31" ht="12.95" customHeight="1">
      <c r="B75" s="790" t="s">
        <v>842</v>
      </c>
      <c r="C75" s="791"/>
      <c r="D75" s="85">
        <f>MAX('Team Totals'!$T$8,'Team Totals'!$T$15,'Team Totals'!$T$22,'Team Totals'!$T$29)</f>
        <v>1954</v>
      </c>
      <c r="E75" s="34"/>
      <c r="F75" s="262" t="s">
        <v>31</v>
      </c>
      <c r="G75" s="784" t="s">
        <v>59</v>
      </c>
      <c r="H75" s="785"/>
      <c r="I75" s="86">
        <v>3</v>
      </c>
      <c r="J75" s="86">
        <f>'wk9'!J75+I75</f>
        <v>32</v>
      </c>
      <c r="K75" s="786" t="s">
        <v>1151</v>
      </c>
      <c r="L75" s="786"/>
      <c r="M75" s="34"/>
      <c r="N75" s="830" t="str">
        <f>'wk11'!$B$3</f>
        <v>OFF: ARI, CAR, NYG &amp; TB</v>
      </c>
      <c r="O75" s="831"/>
      <c r="P75" s="832"/>
    </row>
    <row r="76" spans="2:31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59">
    <mergeCell ref="B75:C75"/>
    <mergeCell ref="N64:O64"/>
    <mergeCell ref="B74:D74"/>
    <mergeCell ref="B1:C1"/>
    <mergeCell ref="J38:K38"/>
    <mergeCell ref="B49:N49"/>
    <mergeCell ref="B56:C56"/>
    <mergeCell ref="N74:P74"/>
    <mergeCell ref="N71:P71"/>
    <mergeCell ref="B5:C5"/>
    <mergeCell ref="F5:G5"/>
    <mergeCell ref="J5:K5"/>
    <mergeCell ref="F57:L57"/>
    <mergeCell ref="B16:C16"/>
    <mergeCell ref="F16:G16"/>
    <mergeCell ref="J16:K16"/>
    <mergeCell ref="N38:O38"/>
    <mergeCell ref="N72:P72"/>
    <mergeCell ref="N70:P70"/>
    <mergeCell ref="N27:O27"/>
    <mergeCell ref="F58:L58"/>
    <mergeCell ref="F59:L59"/>
    <mergeCell ref="F61:L61"/>
    <mergeCell ref="F60:L60"/>
    <mergeCell ref="F69:L69"/>
    <mergeCell ref="F38:G38"/>
    <mergeCell ref="F65:L65"/>
    <mergeCell ref="F67:L67"/>
    <mergeCell ref="F72:L72"/>
    <mergeCell ref="G74:H74"/>
    <mergeCell ref="K74:L74"/>
    <mergeCell ref="B27:C27"/>
    <mergeCell ref="F27:G27"/>
    <mergeCell ref="B38:C38"/>
    <mergeCell ref="F71:L71"/>
    <mergeCell ref="F1:L2"/>
    <mergeCell ref="N75:P75"/>
    <mergeCell ref="J27:K27"/>
    <mergeCell ref="N73:P73"/>
    <mergeCell ref="N16:O16"/>
    <mergeCell ref="N67:P67"/>
    <mergeCell ref="N68:P68"/>
    <mergeCell ref="N69:P69"/>
    <mergeCell ref="F63:L63"/>
    <mergeCell ref="F64:L64"/>
    <mergeCell ref="F62:L62"/>
    <mergeCell ref="F66:L66"/>
    <mergeCell ref="F68:L68"/>
    <mergeCell ref="G75:H75"/>
    <mergeCell ref="K75:L75"/>
    <mergeCell ref="F70:L70"/>
    <mergeCell ref="S55:U55"/>
    <mergeCell ref="S56:U56"/>
    <mergeCell ref="S57:U57"/>
    <mergeCell ref="S50:U50"/>
    <mergeCell ref="S51:U51"/>
    <mergeCell ref="S52:U52"/>
    <mergeCell ref="S53:U53"/>
    <mergeCell ref="S54:U54"/>
  </mergeCells>
  <phoneticPr fontId="0" type="noConversion"/>
  <pageMargins left="0" right="0" top="0.09" bottom="0" header="0.13" footer="0.5"/>
  <pageSetup scale="78" orientation="portrait" r:id="rId1"/>
  <headerFooter alignWithMargins="0">
    <oddHeader>&amp;L&amp;N</oddHeader>
  </headerFooter>
  <webPublishItems count="1">
    <webPublishItem id="28253" divId="02 BDFL Official SpreadSheets_28253" sourceType="range" sourceRef="B1:P73" destinationFile="C:\My Documents\My Webs\Page.htm"/>
  </webPublishItem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T76"/>
  <sheetViews>
    <sheetView view="pageBreakPreview" topLeftCell="A38" zoomScale="180" zoomScaleNormal="180" zoomScaleSheetLayoutView="180" workbookViewId="0">
      <selection activeCell="R50" sqref="R50:T57"/>
    </sheetView>
  </sheetViews>
  <sheetFormatPr defaultRowHeight="12.75"/>
  <cols>
    <col min="1" max="2" width="3.7109375" customWidth="1"/>
    <col min="3" max="3" width="15.7109375" customWidth="1"/>
    <col min="4" max="4" width="4.710937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2" width="4" customWidth="1"/>
    <col min="13" max="14" width="3.7109375" customWidth="1"/>
    <col min="15" max="15" width="15.7109375" customWidth="1"/>
    <col min="16" max="19" width="3.7109375" customWidth="1"/>
    <col min="20" max="20" width="9" customWidth="1"/>
    <col min="21" max="26" width="3.7109375" customWidth="1"/>
  </cols>
  <sheetData>
    <row r="1" spans="2:16" ht="12.95" customHeight="1">
      <c r="B1" s="775">
        <v>2024</v>
      </c>
      <c r="C1" s="775"/>
      <c r="D1" s="45"/>
      <c r="E1" s="102"/>
      <c r="F1" s="774" t="s">
        <v>182</v>
      </c>
      <c r="G1" s="774"/>
      <c r="H1" s="774"/>
      <c r="I1" s="774"/>
      <c r="J1" s="774"/>
      <c r="K1" s="774"/>
      <c r="L1" s="774"/>
      <c r="M1" s="102"/>
      <c r="N1" s="102"/>
      <c r="O1" s="102"/>
      <c r="P1" s="102"/>
    </row>
    <row r="2" spans="2:16" ht="12.95" customHeight="1">
      <c r="B2" s="45" t="s">
        <v>72</v>
      </c>
      <c r="C2" s="45"/>
      <c r="D2" s="34"/>
      <c r="E2" s="102"/>
      <c r="F2" s="774"/>
      <c r="G2" s="774"/>
      <c r="H2" s="774"/>
      <c r="I2" s="774"/>
      <c r="J2" s="774"/>
      <c r="K2" s="774"/>
      <c r="L2" s="774"/>
      <c r="M2" s="102"/>
      <c r="N2" s="102"/>
      <c r="O2" s="102"/>
      <c r="P2" s="102"/>
    </row>
    <row r="3" spans="2:16" ht="12.95" customHeight="1">
      <c r="B3" s="44" t="s">
        <v>514</v>
      </c>
      <c r="C3" s="44"/>
      <c r="D3" s="44"/>
      <c r="E3" s="141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2:16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6" ht="12.95" customHeight="1">
      <c r="B5" s="800" t="str">
        <f>'[9]Team Totals'!$A$18</f>
        <v>Blitz</v>
      </c>
      <c r="C5" s="801"/>
      <c r="D5" s="331" t="s">
        <v>210</v>
      </c>
      <c r="E5" s="34"/>
      <c r="F5" s="800" t="str">
        <f>'[9]Team Totals'!$A$11</f>
        <v>Armadillos</v>
      </c>
      <c r="G5" s="801"/>
      <c r="H5" s="331" t="s">
        <v>210</v>
      </c>
      <c r="I5" s="34"/>
      <c r="J5" s="800" t="str">
        <f>'[9]Team Totals'!$A$12</f>
        <v>Bullets</v>
      </c>
      <c r="K5" s="801"/>
      <c r="L5" s="331" t="s">
        <v>210</v>
      </c>
      <c r="M5" s="34"/>
      <c r="N5" s="46" t="str">
        <f>'[9]Team Totals'!$A$4</f>
        <v>Cheetahs</v>
      </c>
      <c r="O5" s="47"/>
      <c r="P5" s="331" t="s">
        <v>210</v>
      </c>
    </row>
    <row r="6" spans="2:16" ht="12.95" customHeight="1">
      <c r="B6" s="48" t="s">
        <v>102</v>
      </c>
      <c r="C6" s="49" t="s">
        <v>744</v>
      </c>
      <c r="D6" s="50">
        <v>9</v>
      </c>
      <c r="E6" s="34"/>
      <c r="F6" s="48" t="s">
        <v>102</v>
      </c>
      <c r="G6" s="49" t="s">
        <v>571</v>
      </c>
      <c r="H6" s="50">
        <v>6</v>
      </c>
      <c r="I6" s="34"/>
      <c r="J6" s="48" t="s">
        <v>102</v>
      </c>
      <c r="K6" s="49" t="s">
        <v>600</v>
      </c>
      <c r="L6" s="50">
        <v>9</v>
      </c>
      <c r="M6" s="34"/>
      <c r="N6" s="48" t="s">
        <v>102</v>
      </c>
      <c r="O6" s="49" t="s">
        <v>494</v>
      </c>
      <c r="P6" s="50">
        <v>9</v>
      </c>
    </row>
    <row r="7" spans="2:16" ht="12.95" customHeight="1">
      <c r="B7" s="48" t="s">
        <v>103</v>
      </c>
      <c r="C7" s="49" t="s">
        <v>422</v>
      </c>
      <c r="D7" s="50">
        <v>9</v>
      </c>
      <c r="E7" s="34"/>
      <c r="F7" s="48" t="s">
        <v>103</v>
      </c>
      <c r="G7" s="49" t="s">
        <v>847</v>
      </c>
      <c r="H7" s="50">
        <v>0</v>
      </c>
      <c r="I7" s="34"/>
      <c r="J7" s="48" t="s">
        <v>103</v>
      </c>
      <c r="K7" s="49" t="s">
        <v>601</v>
      </c>
      <c r="L7" s="50">
        <v>12</v>
      </c>
      <c r="M7" s="34"/>
      <c r="N7" s="48" t="s">
        <v>103</v>
      </c>
      <c r="O7" s="49" t="s">
        <v>543</v>
      </c>
      <c r="P7" s="50">
        <v>18</v>
      </c>
    </row>
    <row r="8" spans="2:16" ht="12.95" customHeight="1">
      <c r="B8" s="48" t="s">
        <v>103</v>
      </c>
      <c r="C8" s="49" t="s">
        <v>747</v>
      </c>
      <c r="D8" s="50">
        <v>0</v>
      </c>
      <c r="E8" s="34"/>
      <c r="F8" s="48" t="s">
        <v>103</v>
      </c>
      <c r="G8" s="49" t="s">
        <v>617</v>
      </c>
      <c r="H8" s="50">
        <v>0</v>
      </c>
      <c r="I8" s="34"/>
      <c r="J8" s="48" t="s">
        <v>103</v>
      </c>
      <c r="K8" s="49" t="s">
        <v>603</v>
      </c>
      <c r="L8" s="50">
        <v>0</v>
      </c>
      <c r="M8" s="34"/>
      <c r="N8" s="48" t="s">
        <v>103</v>
      </c>
      <c r="O8" s="49" t="s">
        <v>545</v>
      </c>
      <c r="P8" s="50">
        <v>0</v>
      </c>
    </row>
    <row r="9" spans="2:16" ht="12.95" customHeight="1">
      <c r="B9" s="48" t="s">
        <v>104</v>
      </c>
      <c r="C9" s="49" t="s">
        <v>748</v>
      </c>
      <c r="D9" s="50">
        <v>3</v>
      </c>
      <c r="E9" s="34"/>
      <c r="F9" s="48" t="s">
        <v>104</v>
      </c>
      <c r="G9" s="49" t="s">
        <v>622</v>
      </c>
      <c r="H9" s="50">
        <v>0</v>
      </c>
      <c r="I9" s="34"/>
      <c r="J9" s="48" t="s">
        <v>104</v>
      </c>
      <c r="K9" s="49" t="s">
        <v>605</v>
      </c>
      <c r="L9" s="50">
        <v>3</v>
      </c>
      <c r="M9" s="34"/>
      <c r="N9" s="48" t="s">
        <v>104</v>
      </c>
      <c r="O9" s="49" t="s">
        <v>546</v>
      </c>
      <c r="P9" s="50">
        <v>0</v>
      </c>
    </row>
    <row r="10" spans="2:16" ht="12.95" customHeight="1">
      <c r="B10" s="48" t="s">
        <v>104</v>
      </c>
      <c r="C10" s="49" t="s">
        <v>751</v>
      </c>
      <c r="D10" s="50">
        <v>0</v>
      </c>
      <c r="E10" s="34"/>
      <c r="F10" s="48" t="s">
        <v>104</v>
      </c>
      <c r="G10" s="49" t="s">
        <v>620</v>
      </c>
      <c r="H10" s="50">
        <v>0</v>
      </c>
      <c r="I10" s="34"/>
      <c r="J10" s="48" t="s">
        <v>104</v>
      </c>
      <c r="K10" s="49" t="s">
        <v>607</v>
      </c>
      <c r="L10" s="50">
        <v>0</v>
      </c>
      <c r="M10" s="34"/>
      <c r="N10" s="48" t="s">
        <v>104</v>
      </c>
      <c r="O10" s="49" t="s">
        <v>1114</v>
      </c>
      <c r="P10" s="50">
        <v>3</v>
      </c>
    </row>
    <row r="11" spans="2:16" ht="12.95" customHeight="1">
      <c r="B11" s="48" t="s">
        <v>104</v>
      </c>
      <c r="C11" s="49" t="s">
        <v>752</v>
      </c>
      <c r="D11" s="50">
        <v>0</v>
      </c>
      <c r="E11" s="34"/>
      <c r="F11" s="48" t="s">
        <v>104</v>
      </c>
      <c r="G11" s="49" t="s">
        <v>621</v>
      </c>
      <c r="H11" s="50">
        <v>0</v>
      </c>
      <c r="I11" s="34"/>
      <c r="J11" s="48" t="s">
        <v>104</v>
      </c>
      <c r="K11" s="49" t="s">
        <v>609</v>
      </c>
      <c r="L11" s="50">
        <v>0</v>
      </c>
      <c r="M11" s="34"/>
      <c r="N11" s="48" t="s">
        <v>104</v>
      </c>
      <c r="O11" s="49" t="s">
        <v>550</v>
      </c>
      <c r="P11" s="50">
        <v>3</v>
      </c>
    </row>
    <row r="12" spans="2:16" ht="12.95" customHeight="1">
      <c r="B12" s="48" t="s">
        <v>105</v>
      </c>
      <c r="C12" s="34" t="s">
        <v>753</v>
      </c>
      <c r="D12" s="50">
        <v>9</v>
      </c>
      <c r="E12" s="34"/>
      <c r="F12" s="48" t="s">
        <v>105</v>
      </c>
      <c r="G12" s="49" t="s">
        <v>625</v>
      </c>
      <c r="H12" s="50">
        <v>7</v>
      </c>
      <c r="I12" s="34"/>
      <c r="J12" s="48" t="s">
        <v>105</v>
      </c>
      <c r="K12" s="49" t="s">
        <v>610</v>
      </c>
      <c r="L12" s="50">
        <v>9</v>
      </c>
      <c r="M12" s="34"/>
      <c r="N12" s="48" t="s">
        <v>105</v>
      </c>
      <c r="O12" s="49" t="s">
        <v>551</v>
      </c>
      <c r="P12" s="50">
        <v>14</v>
      </c>
    </row>
    <row r="13" spans="2:16" ht="12.95" customHeight="1">
      <c r="B13" s="48" t="s">
        <v>106</v>
      </c>
      <c r="C13" s="49" t="s">
        <v>754</v>
      </c>
      <c r="D13" s="50">
        <v>0</v>
      </c>
      <c r="E13" s="34"/>
      <c r="F13" s="48" t="s">
        <v>106</v>
      </c>
      <c r="G13" s="49" t="s">
        <v>763</v>
      </c>
      <c r="H13" s="50">
        <v>0</v>
      </c>
      <c r="I13" s="34"/>
      <c r="J13" s="48" t="s">
        <v>106</v>
      </c>
      <c r="K13" s="49" t="s">
        <v>612</v>
      </c>
      <c r="L13" s="50">
        <v>0</v>
      </c>
      <c r="M13" s="34"/>
      <c r="N13" s="48" t="s">
        <v>106</v>
      </c>
      <c r="O13" s="49" t="s">
        <v>553</v>
      </c>
      <c r="P13" s="50">
        <v>0</v>
      </c>
    </row>
    <row r="14" spans="2:16" ht="12.95" customHeight="1">
      <c r="B14" s="48"/>
      <c r="C14" s="51" t="s">
        <v>28</v>
      </c>
      <c r="D14" s="572">
        <f>SUM(D6:D13)</f>
        <v>30</v>
      </c>
      <c r="E14" s="34"/>
      <c r="F14" s="48"/>
      <c r="G14" s="53" t="s">
        <v>28</v>
      </c>
      <c r="H14" s="572">
        <f>SUM(H6:H13)</f>
        <v>13</v>
      </c>
      <c r="I14" s="34"/>
      <c r="J14" s="48"/>
      <c r="K14" s="51" t="s">
        <v>28</v>
      </c>
      <c r="L14" s="572">
        <f>SUM(L6:L13)</f>
        <v>33</v>
      </c>
      <c r="M14" s="34"/>
      <c r="N14" s="48"/>
      <c r="O14" s="51" t="s">
        <v>28</v>
      </c>
      <c r="P14" s="572">
        <f>SUM(P6:P13)</f>
        <v>47</v>
      </c>
    </row>
    <row r="15" spans="2:16" ht="12.95" customHeight="1">
      <c r="B15" s="34"/>
      <c r="C15" s="34"/>
      <c r="D15" s="54"/>
      <c r="E15" s="34"/>
      <c r="F15" s="34"/>
      <c r="G15" s="34"/>
      <c r="H15" s="54"/>
      <c r="I15" s="34"/>
      <c r="J15" s="34"/>
      <c r="K15" s="528"/>
      <c r="L15" s="54"/>
      <c r="M15" s="34"/>
      <c r="N15" s="34"/>
      <c r="O15" s="34"/>
      <c r="P15" s="54"/>
    </row>
    <row r="16" spans="2:16" ht="12.95" customHeight="1">
      <c r="B16" s="800" t="str">
        <f>'[9]Team Totals'!$A$19</f>
        <v>Dogs</v>
      </c>
      <c r="C16" s="801"/>
      <c r="D16" s="331" t="s">
        <v>210</v>
      </c>
      <c r="E16" s="34"/>
      <c r="F16" s="800" t="s">
        <v>408</v>
      </c>
      <c r="G16" s="801"/>
      <c r="H16" s="573" t="s">
        <v>471</v>
      </c>
      <c r="I16" s="34"/>
      <c r="J16" s="800" t="str">
        <f>'[9]Team Totals'!$A$13</f>
        <v>Gamblers</v>
      </c>
      <c r="K16" s="801"/>
      <c r="L16" s="654" t="s">
        <v>471</v>
      </c>
      <c r="M16" s="34"/>
      <c r="N16" s="800" t="str">
        <f>'[9]Team Totals'!$A$5</f>
        <v>Grenadiers</v>
      </c>
      <c r="O16" s="801"/>
      <c r="P16" s="331" t="s">
        <v>210</v>
      </c>
    </row>
    <row r="17" spans="2:16" ht="12.95" customHeight="1">
      <c r="B17" s="48" t="s">
        <v>102</v>
      </c>
      <c r="C17" s="49" t="s">
        <v>728</v>
      </c>
      <c r="D17" s="50">
        <v>9</v>
      </c>
      <c r="E17" s="34"/>
      <c r="F17" s="48" t="s">
        <v>102</v>
      </c>
      <c r="G17" s="49" t="s">
        <v>641</v>
      </c>
      <c r="H17" s="50">
        <v>6</v>
      </c>
      <c r="I17" s="34"/>
      <c r="J17" s="48" t="s">
        <v>102</v>
      </c>
      <c r="K17" s="49" t="s">
        <v>587</v>
      </c>
      <c r="L17" s="50">
        <v>3</v>
      </c>
      <c r="M17" s="34"/>
      <c r="N17" s="48" t="s">
        <v>102</v>
      </c>
      <c r="O17" s="523" t="s">
        <v>530</v>
      </c>
      <c r="P17" s="50">
        <v>15</v>
      </c>
    </row>
    <row r="18" spans="2:16" ht="12.95" customHeight="1">
      <c r="B18" s="48" t="s">
        <v>103</v>
      </c>
      <c r="C18" s="49" t="s">
        <v>731</v>
      </c>
      <c r="D18" s="50">
        <v>12</v>
      </c>
      <c r="E18" s="34"/>
      <c r="F18" s="48" t="s">
        <v>103</v>
      </c>
      <c r="G18" s="49" t="s">
        <v>645</v>
      </c>
      <c r="H18" s="50">
        <v>0</v>
      </c>
      <c r="I18" s="34"/>
      <c r="J18" s="48" t="s">
        <v>103</v>
      </c>
      <c r="K18" s="49" t="s">
        <v>589</v>
      </c>
      <c r="L18" s="50">
        <v>12</v>
      </c>
      <c r="M18" s="34"/>
      <c r="N18" s="48" t="s">
        <v>103</v>
      </c>
      <c r="O18" s="523" t="s">
        <v>533</v>
      </c>
      <c r="P18" s="50">
        <v>0</v>
      </c>
    </row>
    <row r="19" spans="2:16" ht="12.95" customHeight="1">
      <c r="B19" s="48" t="s">
        <v>103</v>
      </c>
      <c r="C19" s="49" t="s">
        <v>733</v>
      </c>
      <c r="D19" s="50">
        <v>0</v>
      </c>
      <c r="E19" s="34"/>
      <c r="F19" s="48" t="s">
        <v>103</v>
      </c>
      <c r="G19" s="49" t="s">
        <v>647</v>
      </c>
      <c r="H19" s="50">
        <v>0</v>
      </c>
      <c r="I19" s="34"/>
      <c r="J19" s="48" t="s">
        <v>103</v>
      </c>
      <c r="K19" s="49" t="s">
        <v>764</v>
      </c>
      <c r="L19" s="50">
        <v>0</v>
      </c>
      <c r="M19" s="34"/>
      <c r="N19" s="48" t="s">
        <v>103</v>
      </c>
      <c r="O19" s="523" t="s">
        <v>532</v>
      </c>
      <c r="P19" s="50">
        <v>0</v>
      </c>
    </row>
    <row r="20" spans="2:16" ht="12.95" customHeight="1">
      <c r="B20" s="48" t="s">
        <v>104</v>
      </c>
      <c r="C20" s="49" t="s">
        <v>735</v>
      </c>
      <c r="D20" s="50">
        <v>0</v>
      </c>
      <c r="E20" s="34"/>
      <c r="F20" s="48" t="s">
        <v>104</v>
      </c>
      <c r="G20" s="49" t="s">
        <v>648</v>
      </c>
      <c r="H20" s="50">
        <v>0</v>
      </c>
      <c r="I20" s="34"/>
      <c r="J20" s="48" t="s">
        <v>104</v>
      </c>
      <c r="K20" s="49" t="s">
        <v>591</v>
      </c>
      <c r="L20" s="50">
        <v>0</v>
      </c>
      <c r="M20" s="34"/>
      <c r="N20" s="48" t="s">
        <v>104</v>
      </c>
      <c r="O20" s="523" t="s">
        <v>535</v>
      </c>
      <c r="P20" s="50">
        <v>0</v>
      </c>
    </row>
    <row r="21" spans="2:16" ht="12.95" customHeight="1">
      <c r="B21" s="48" t="s">
        <v>104</v>
      </c>
      <c r="C21" s="49" t="s">
        <v>739</v>
      </c>
      <c r="D21" s="50">
        <v>3</v>
      </c>
      <c r="E21" s="34"/>
      <c r="F21" s="48" t="s">
        <v>104</v>
      </c>
      <c r="G21" s="49" t="s">
        <v>1124</v>
      </c>
      <c r="H21" s="50">
        <v>6</v>
      </c>
      <c r="I21" s="34"/>
      <c r="J21" s="48" t="s">
        <v>104</v>
      </c>
      <c r="K21" s="49" t="s">
        <v>592</v>
      </c>
      <c r="L21" s="50">
        <v>0</v>
      </c>
      <c r="M21" s="34"/>
      <c r="N21" s="48" t="s">
        <v>104</v>
      </c>
      <c r="O21" s="523" t="s">
        <v>1073</v>
      </c>
      <c r="P21" s="50">
        <v>0</v>
      </c>
    </row>
    <row r="22" spans="2:16" ht="12.95" customHeight="1">
      <c r="B22" s="48" t="s">
        <v>104</v>
      </c>
      <c r="C22" s="49" t="s">
        <v>737</v>
      </c>
      <c r="D22" s="50">
        <v>0</v>
      </c>
      <c r="E22" s="34"/>
      <c r="F22" s="48" t="s">
        <v>104</v>
      </c>
      <c r="G22" s="49" t="s">
        <v>652</v>
      </c>
      <c r="H22" s="50">
        <v>3</v>
      </c>
      <c r="I22" s="34"/>
      <c r="J22" s="48" t="s">
        <v>104</v>
      </c>
      <c r="K22" s="268" t="s">
        <v>595</v>
      </c>
      <c r="L22" s="50">
        <v>0</v>
      </c>
      <c r="M22" s="34"/>
      <c r="N22" s="48" t="s">
        <v>104</v>
      </c>
      <c r="O22" s="587" t="s">
        <v>537</v>
      </c>
      <c r="P22" s="50">
        <v>0</v>
      </c>
    </row>
    <row r="23" spans="2:16" ht="12.95" customHeight="1">
      <c r="B23" s="48" t="s">
        <v>105</v>
      </c>
      <c r="C23" s="49" t="s">
        <v>740</v>
      </c>
      <c r="D23" s="50">
        <v>6</v>
      </c>
      <c r="E23" s="34"/>
      <c r="F23" s="48" t="s">
        <v>105</v>
      </c>
      <c r="G23" s="49" t="s">
        <v>653</v>
      </c>
      <c r="H23" s="50">
        <v>13</v>
      </c>
      <c r="I23" s="34"/>
      <c r="J23" s="48" t="s">
        <v>105</v>
      </c>
      <c r="K23" s="49" t="s">
        <v>596</v>
      </c>
      <c r="L23" s="50">
        <v>5</v>
      </c>
      <c r="M23" s="34"/>
      <c r="N23" s="48" t="s">
        <v>105</v>
      </c>
      <c r="O23" s="523" t="s">
        <v>538</v>
      </c>
      <c r="P23" s="50">
        <v>7</v>
      </c>
    </row>
    <row r="24" spans="2:16" ht="12.95" customHeight="1">
      <c r="B24" s="48" t="s">
        <v>106</v>
      </c>
      <c r="C24" s="49" t="s">
        <v>742</v>
      </c>
      <c r="D24" s="50">
        <v>0</v>
      </c>
      <c r="E24" s="34"/>
      <c r="F24" s="48" t="s">
        <v>106</v>
      </c>
      <c r="G24" s="49" t="s">
        <v>655</v>
      </c>
      <c r="H24" s="50">
        <v>0</v>
      </c>
      <c r="I24" s="34"/>
      <c r="J24" s="48" t="s">
        <v>106</v>
      </c>
      <c r="K24" s="49" t="s">
        <v>599</v>
      </c>
      <c r="L24" s="50">
        <v>0</v>
      </c>
      <c r="M24" s="34"/>
      <c r="N24" s="48" t="s">
        <v>106</v>
      </c>
      <c r="O24" s="523" t="s">
        <v>423</v>
      </c>
      <c r="P24" s="50">
        <v>0</v>
      </c>
    </row>
    <row r="25" spans="2:16" ht="12.95" customHeight="1">
      <c r="B25" s="48"/>
      <c r="C25" s="51" t="s">
        <v>28</v>
      </c>
      <c r="D25" s="572">
        <f>SUM(D17:D24)</f>
        <v>30</v>
      </c>
      <c r="E25" s="34"/>
      <c r="F25" s="48"/>
      <c r="G25" s="53" t="s">
        <v>28</v>
      </c>
      <c r="H25" s="572">
        <f>SUM(H17:H24)</f>
        <v>28</v>
      </c>
      <c r="I25" s="34"/>
      <c r="J25" s="48"/>
      <c r="K25" s="51" t="s">
        <v>28</v>
      </c>
      <c r="L25" s="572">
        <f>SUM(L17:L24)</f>
        <v>20</v>
      </c>
      <c r="M25" s="34"/>
      <c r="N25" s="48"/>
      <c r="O25" s="51" t="s">
        <v>28</v>
      </c>
      <c r="P25" s="572">
        <f>SUM(P17:P24)</f>
        <v>22</v>
      </c>
    </row>
    <row r="26" spans="2:16" ht="12.95" customHeight="1">
      <c r="B26" s="34"/>
      <c r="C26" s="34"/>
      <c r="D26" s="54"/>
      <c r="E26" s="34"/>
      <c r="F26" s="34"/>
      <c r="G26" s="34"/>
      <c r="H26" s="54"/>
      <c r="I26" s="34"/>
      <c r="J26" s="34"/>
      <c r="K26" s="34"/>
      <c r="L26" s="54"/>
      <c r="M26" s="34"/>
      <c r="N26" s="34"/>
      <c r="O26" s="34"/>
      <c r="P26" s="54"/>
    </row>
    <row r="27" spans="2:16" ht="12.95" customHeight="1">
      <c r="B27" s="800" t="s">
        <v>149</v>
      </c>
      <c r="C27" s="801"/>
      <c r="D27" s="331" t="s">
        <v>210</v>
      </c>
      <c r="E27" s="34"/>
      <c r="F27" s="800" t="s">
        <v>24</v>
      </c>
      <c r="G27" s="801"/>
      <c r="H27" s="331" t="s">
        <v>210</v>
      </c>
      <c r="I27" s="34"/>
      <c r="J27" s="802" t="s">
        <v>19</v>
      </c>
      <c r="K27" s="803"/>
      <c r="L27" s="331" t="s">
        <v>210</v>
      </c>
      <c r="M27" s="34"/>
      <c r="N27" s="800" t="s">
        <v>82</v>
      </c>
      <c r="O27" s="801"/>
      <c r="P27" s="331" t="s">
        <v>210</v>
      </c>
    </row>
    <row r="28" spans="2:16" ht="12.95" customHeight="1">
      <c r="B28" s="48" t="s">
        <v>102</v>
      </c>
      <c r="C28" s="49" t="s">
        <v>713</v>
      </c>
      <c r="D28" s="50">
        <v>9</v>
      </c>
      <c r="E28" s="34"/>
      <c r="F28" s="48" t="s">
        <v>102</v>
      </c>
      <c r="G28" s="49" t="s">
        <v>572</v>
      </c>
      <c r="H28" s="50">
        <v>12</v>
      </c>
      <c r="I28" s="34"/>
      <c r="J28" s="48" t="s">
        <v>102</v>
      </c>
      <c r="K28" s="49" t="s">
        <v>684</v>
      </c>
      <c r="L28" s="50">
        <v>0</v>
      </c>
      <c r="M28" s="34"/>
      <c r="N28" s="48" t="s">
        <v>102</v>
      </c>
      <c r="O28" s="49" t="s">
        <v>555</v>
      </c>
      <c r="P28" s="50">
        <v>0</v>
      </c>
    </row>
    <row r="29" spans="2:16" ht="12.95" customHeight="1">
      <c r="B29" s="48" t="s">
        <v>103</v>
      </c>
      <c r="C29" s="49" t="s">
        <v>717</v>
      </c>
      <c r="D29" s="50">
        <v>0</v>
      </c>
      <c r="E29" s="34"/>
      <c r="F29" s="48" t="s">
        <v>103</v>
      </c>
      <c r="G29" s="49" t="s">
        <v>574</v>
      </c>
      <c r="H29" s="50">
        <v>0</v>
      </c>
      <c r="I29" s="34"/>
      <c r="J29" s="48" t="s">
        <v>103</v>
      </c>
      <c r="K29" s="49" t="s">
        <v>687</v>
      </c>
      <c r="L29" s="50">
        <v>6</v>
      </c>
      <c r="M29" s="34"/>
      <c r="N29" s="48" t="s">
        <v>103</v>
      </c>
      <c r="O29" s="49" t="s">
        <v>558</v>
      </c>
      <c r="P29" s="50">
        <v>6</v>
      </c>
    </row>
    <row r="30" spans="2:16" ht="12.95" customHeight="1">
      <c r="B30" s="48" t="s">
        <v>103</v>
      </c>
      <c r="C30" s="49" t="s">
        <v>718</v>
      </c>
      <c r="D30" s="50">
        <v>0</v>
      </c>
      <c r="E30" s="34"/>
      <c r="F30" s="48" t="s">
        <v>103</v>
      </c>
      <c r="G30" s="49" t="s">
        <v>955</v>
      </c>
      <c r="H30" s="50">
        <v>0</v>
      </c>
      <c r="I30" s="34"/>
      <c r="J30" s="48" t="s">
        <v>103</v>
      </c>
      <c r="K30" s="49" t="s">
        <v>686</v>
      </c>
      <c r="L30" s="50">
        <v>6</v>
      </c>
      <c r="M30" s="34"/>
      <c r="N30" s="48" t="s">
        <v>103</v>
      </c>
      <c r="O30" s="49" t="s">
        <v>559</v>
      </c>
      <c r="P30" s="50">
        <v>6</v>
      </c>
    </row>
    <row r="31" spans="2:16" ht="12.95" customHeight="1">
      <c r="B31" s="48" t="s">
        <v>104</v>
      </c>
      <c r="C31" s="49" t="s">
        <v>719</v>
      </c>
      <c r="D31" s="50">
        <v>0</v>
      </c>
      <c r="E31" s="34"/>
      <c r="F31" s="48" t="s">
        <v>104</v>
      </c>
      <c r="G31" s="49" t="s">
        <v>576</v>
      </c>
      <c r="H31" s="50">
        <v>0</v>
      </c>
      <c r="I31" s="34"/>
      <c r="J31" s="48" t="s">
        <v>104</v>
      </c>
      <c r="K31" s="49" t="s">
        <v>690</v>
      </c>
      <c r="L31" s="50">
        <v>0</v>
      </c>
      <c r="M31" s="34"/>
      <c r="N31" s="48" t="s">
        <v>104</v>
      </c>
      <c r="O31" s="49" t="s">
        <v>562</v>
      </c>
      <c r="P31" s="50">
        <v>6</v>
      </c>
    </row>
    <row r="32" spans="2:16" ht="12.95" customHeight="1">
      <c r="B32" s="48" t="s">
        <v>104</v>
      </c>
      <c r="C32" s="49" t="s">
        <v>720</v>
      </c>
      <c r="D32" s="50">
        <v>3</v>
      </c>
      <c r="E32" s="34"/>
      <c r="F32" s="48" t="s">
        <v>104</v>
      </c>
      <c r="G32" s="49" t="s">
        <v>577</v>
      </c>
      <c r="H32" s="50">
        <v>0</v>
      </c>
      <c r="I32" s="34"/>
      <c r="J32" s="48" t="s">
        <v>104</v>
      </c>
      <c r="K32" s="49" t="s">
        <v>692</v>
      </c>
      <c r="L32" s="50">
        <v>0</v>
      </c>
      <c r="M32" s="34"/>
      <c r="N32" s="48" t="s">
        <v>104</v>
      </c>
      <c r="O32" s="49" t="s">
        <v>563</v>
      </c>
      <c r="P32" s="50">
        <v>0</v>
      </c>
    </row>
    <row r="33" spans="2:16" ht="12.95" customHeight="1">
      <c r="B33" s="48" t="s">
        <v>104</v>
      </c>
      <c r="C33" s="49" t="s">
        <v>1162</v>
      </c>
      <c r="D33" s="50">
        <v>0</v>
      </c>
      <c r="E33" s="34"/>
      <c r="F33" s="48" t="s">
        <v>104</v>
      </c>
      <c r="G33" s="49" t="s">
        <v>1081</v>
      </c>
      <c r="H33" s="50">
        <v>0</v>
      </c>
      <c r="I33" s="34"/>
      <c r="J33" s="48" t="s">
        <v>104</v>
      </c>
      <c r="K33" s="49" t="s">
        <v>694</v>
      </c>
      <c r="L33" s="50">
        <v>0</v>
      </c>
      <c r="M33" s="34"/>
      <c r="N33" s="48" t="s">
        <v>104</v>
      </c>
      <c r="O33" s="49" t="s">
        <v>1158</v>
      </c>
      <c r="P33" s="50">
        <v>6</v>
      </c>
    </row>
    <row r="34" spans="2:16" ht="12.95" customHeight="1">
      <c r="B34" s="48" t="s">
        <v>105</v>
      </c>
      <c r="C34" s="49" t="s">
        <v>725</v>
      </c>
      <c r="D34" s="50">
        <v>13</v>
      </c>
      <c r="E34" s="34"/>
      <c r="F34" s="48" t="s">
        <v>105</v>
      </c>
      <c r="G34" s="49" t="s">
        <v>1159</v>
      </c>
      <c r="H34" s="50">
        <v>3</v>
      </c>
      <c r="I34" s="34"/>
      <c r="J34" s="48" t="s">
        <v>105</v>
      </c>
      <c r="K34" s="49" t="s">
        <v>695</v>
      </c>
      <c r="L34" s="50">
        <v>13</v>
      </c>
      <c r="M34" s="34"/>
      <c r="N34" s="48" t="s">
        <v>105</v>
      </c>
      <c r="O34" s="49" t="s">
        <v>568</v>
      </c>
      <c r="P34" s="50">
        <v>27</v>
      </c>
    </row>
    <row r="35" spans="2:16" ht="12.95" customHeight="1">
      <c r="B35" s="48" t="s">
        <v>106</v>
      </c>
      <c r="C35" s="49" t="s">
        <v>726</v>
      </c>
      <c r="D35" s="50">
        <v>0</v>
      </c>
      <c r="E35" s="34"/>
      <c r="F35" s="48" t="s">
        <v>106</v>
      </c>
      <c r="G35" s="49" t="s">
        <v>584</v>
      </c>
      <c r="H35" s="50">
        <v>0</v>
      </c>
      <c r="I35" s="34"/>
      <c r="J35" s="48" t="s">
        <v>106</v>
      </c>
      <c r="K35" s="49" t="s">
        <v>697</v>
      </c>
      <c r="L35" s="50">
        <v>0</v>
      </c>
      <c r="M35" s="34"/>
      <c r="N35" s="48" t="s">
        <v>106</v>
      </c>
      <c r="O35" s="49" t="s">
        <v>570</v>
      </c>
      <c r="P35" s="50">
        <v>0</v>
      </c>
    </row>
    <row r="36" spans="2:16" ht="12.95" customHeight="1">
      <c r="B36" s="48"/>
      <c r="C36" s="51" t="s">
        <v>28</v>
      </c>
      <c r="D36" s="572">
        <f>SUM(D28:D35)</f>
        <v>25</v>
      </c>
      <c r="E36" s="34"/>
      <c r="F36" s="48"/>
      <c r="G36" s="51" t="s">
        <v>28</v>
      </c>
      <c r="H36" s="572">
        <f>SUM(H28:H35)</f>
        <v>15</v>
      </c>
      <c r="I36" s="34"/>
      <c r="J36" s="48"/>
      <c r="K36" s="51" t="s">
        <v>28</v>
      </c>
      <c r="L36" s="572">
        <f>SUM(L28:L35)</f>
        <v>25</v>
      </c>
      <c r="M36" s="34"/>
      <c r="N36" s="49"/>
      <c r="O36" s="53" t="s">
        <v>28</v>
      </c>
      <c r="P36" s="572">
        <f>SUM(P28:P35)</f>
        <v>51</v>
      </c>
    </row>
    <row r="37" spans="2:16" ht="12.95" customHeight="1">
      <c r="B37" s="34"/>
      <c r="C37" s="34"/>
      <c r="D37" s="54"/>
      <c r="E37" s="34"/>
      <c r="F37" s="34"/>
      <c r="G37" s="45"/>
      <c r="H37" s="54"/>
      <c r="I37" s="34"/>
      <c r="J37" s="34"/>
      <c r="K37" s="45"/>
      <c r="L37" s="530"/>
      <c r="M37" s="34"/>
      <c r="N37" s="34"/>
      <c r="O37" s="45"/>
      <c r="P37" s="54"/>
    </row>
    <row r="38" spans="2:16" ht="12.95" customHeight="1">
      <c r="B38" s="800" t="s">
        <v>57</v>
      </c>
      <c r="C38" s="801"/>
      <c r="D38" s="331" t="s">
        <v>210</v>
      </c>
      <c r="E38" s="34"/>
      <c r="F38" s="804" t="str">
        <f>'[9]Team Totals'!$A$28</f>
        <v>Bandits</v>
      </c>
      <c r="G38" s="805"/>
      <c r="H38" s="331" t="s">
        <v>210</v>
      </c>
      <c r="I38" s="34"/>
      <c r="J38" s="804" t="str">
        <f>'[9]Team Totals'!$A$14</f>
        <v>Bellcows</v>
      </c>
      <c r="K38" s="805"/>
      <c r="L38" s="331" t="s">
        <v>210</v>
      </c>
      <c r="M38" s="34"/>
      <c r="N38" s="806" t="s">
        <v>150</v>
      </c>
      <c r="O38" s="806"/>
      <c r="P38" s="331" t="s">
        <v>210</v>
      </c>
    </row>
    <row r="39" spans="2:16" ht="12.95" customHeight="1">
      <c r="B39" s="48" t="s">
        <v>102</v>
      </c>
      <c r="C39" s="49" t="s">
        <v>699</v>
      </c>
      <c r="D39" s="50">
        <v>3</v>
      </c>
      <c r="E39" s="34"/>
      <c r="F39" s="48" t="s">
        <v>102</v>
      </c>
      <c r="G39" s="49" t="s">
        <v>1154</v>
      </c>
      <c r="H39" s="50">
        <v>6</v>
      </c>
      <c r="I39" s="34"/>
      <c r="J39" s="48" t="s">
        <v>102</v>
      </c>
      <c r="K39" s="49" t="s">
        <v>628</v>
      </c>
      <c r="L39" s="50">
        <v>9</v>
      </c>
      <c r="M39" s="34"/>
      <c r="N39" s="48" t="s">
        <v>102</v>
      </c>
      <c r="O39" s="49" t="s">
        <v>671</v>
      </c>
      <c r="P39" s="50">
        <v>6</v>
      </c>
    </row>
    <row r="40" spans="2:16" ht="12.95" customHeight="1">
      <c r="B40" s="48" t="s">
        <v>103</v>
      </c>
      <c r="C40" s="49" t="s">
        <v>702</v>
      </c>
      <c r="D40" s="50">
        <v>0</v>
      </c>
      <c r="E40" s="34"/>
      <c r="F40" s="48" t="s">
        <v>103</v>
      </c>
      <c r="G40" s="49" t="s">
        <v>660</v>
      </c>
      <c r="H40" s="50">
        <v>6</v>
      </c>
      <c r="I40" s="34"/>
      <c r="J40" s="48" t="s">
        <v>103</v>
      </c>
      <c r="K40" s="49" t="s">
        <v>493</v>
      </c>
      <c r="L40" s="50">
        <v>0</v>
      </c>
      <c r="M40" s="34"/>
      <c r="N40" s="48" t="s">
        <v>103</v>
      </c>
      <c r="O40" s="49" t="s">
        <v>673</v>
      </c>
      <c r="P40" s="50">
        <v>0</v>
      </c>
    </row>
    <row r="41" spans="2:16" ht="12.95" customHeight="1">
      <c r="B41" s="48" t="s">
        <v>103</v>
      </c>
      <c r="C41" s="49" t="s">
        <v>616</v>
      </c>
      <c r="D41" s="50">
        <v>0</v>
      </c>
      <c r="E41" s="34"/>
      <c r="F41" s="48" t="s">
        <v>103</v>
      </c>
      <c r="G41" s="49" t="s">
        <v>884</v>
      </c>
      <c r="H41" s="50">
        <v>0</v>
      </c>
      <c r="I41" s="34"/>
      <c r="J41" s="48" t="s">
        <v>103</v>
      </c>
      <c r="K41" s="49" t="s">
        <v>1111</v>
      </c>
      <c r="L41" s="50">
        <v>0</v>
      </c>
      <c r="M41" s="34"/>
      <c r="N41" s="48" t="s">
        <v>103</v>
      </c>
      <c r="O41" s="49" t="s">
        <v>676</v>
      </c>
      <c r="P41" s="50">
        <v>12</v>
      </c>
    </row>
    <row r="42" spans="2:16" ht="12.95" customHeight="1">
      <c r="B42" s="48" t="s">
        <v>104</v>
      </c>
      <c r="C42" s="49" t="s">
        <v>705</v>
      </c>
      <c r="D42" s="50">
        <v>0</v>
      </c>
      <c r="E42" s="34"/>
      <c r="F42" s="48" t="s">
        <v>104</v>
      </c>
      <c r="G42" s="49" t="s">
        <v>663</v>
      </c>
      <c r="H42" s="50">
        <v>0</v>
      </c>
      <c r="I42" s="34"/>
      <c r="J42" s="48" t="s">
        <v>104</v>
      </c>
      <c r="K42" s="49" t="s">
        <v>633</v>
      </c>
      <c r="L42" s="50">
        <v>6</v>
      </c>
      <c r="M42" s="34"/>
      <c r="N42" s="48" t="s">
        <v>104</v>
      </c>
      <c r="O42" s="49" t="s">
        <v>677</v>
      </c>
      <c r="P42" s="50">
        <v>3</v>
      </c>
    </row>
    <row r="43" spans="2:16" ht="12.95" customHeight="1">
      <c r="B43" s="48" t="s">
        <v>104</v>
      </c>
      <c r="C43" s="49" t="s">
        <v>706</v>
      </c>
      <c r="D43" s="50">
        <v>0</v>
      </c>
      <c r="E43" s="34"/>
      <c r="F43" s="48" t="s">
        <v>104</v>
      </c>
      <c r="G43" s="49" t="s">
        <v>491</v>
      </c>
      <c r="H43" s="50">
        <v>0</v>
      </c>
      <c r="I43" s="34"/>
      <c r="J43" s="48" t="s">
        <v>104</v>
      </c>
      <c r="K43" s="49" t="s">
        <v>637</v>
      </c>
      <c r="L43" s="50">
        <v>0</v>
      </c>
      <c r="M43" s="34"/>
      <c r="N43" s="48" t="s">
        <v>104</v>
      </c>
      <c r="O43" s="49" t="s">
        <v>679</v>
      </c>
      <c r="P43" s="50">
        <v>0</v>
      </c>
    </row>
    <row r="44" spans="2:16" ht="12.95" customHeight="1">
      <c r="B44" s="48" t="s">
        <v>104</v>
      </c>
      <c r="C44" s="49" t="s">
        <v>709</v>
      </c>
      <c r="D44" s="50">
        <v>0</v>
      </c>
      <c r="E44" s="34"/>
      <c r="F44" s="48" t="s">
        <v>104</v>
      </c>
      <c r="G44" s="49" t="s">
        <v>666</v>
      </c>
      <c r="H44" s="50">
        <v>0</v>
      </c>
      <c r="I44" s="34"/>
      <c r="J44" s="48" t="s">
        <v>104</v>
      </c>
      <c r="K44" s="49" t="s">
        <v>635</v>
      </c>
      <c r="L44" s="50">
        <v>0</v>
      </c>
      <c r="M44" s="34"/>
      <c r="N44" s="48" t="s">
        <v>104</v>
      </c>
      <c r="O44" s="49" t="s">
        <v>497</v>
      </c>
      <c r="P44" s="50">
        <v>9</v>
      </c>
    </row>
    <row r="45" spans="2:16" ht="12.95" customHeight="1">
      <c r="B45" s="48" t="s">
        <v>105</v>
      </c>
      <c r="C45" s="49" t="s">
        <v>710</v>
      </c>
      <c r="D45" s="50">
        <v>8</v>
      </c>
      <c r="E45" s="34"/>
      <c r="F45" s="48" t="s">
        <v>105</v>
      </c>
      <c r="G45" s="49" t="s">
        <v>667</v>
      </c>
      <c r="H45" s="50">
        <v>7</v>
      </c>
      <c r="I45" s="34"/>
      <c r="J45" s="48" t="s">
        <v>105</v>
      </c>
      <c r="K45" s="49" t="s">
        <v>638</v>
      </c>
      <c r="L45" s="50">
        <v>10</v>
      </c>
      <c r="M45" s="34"/>
      <c r="N45" s="48" t="s">
        <v>105</v>
      </c>
      <c r="O45" s="49" t="s">
        <v>680</v>
      </c>
      <c r="P45" s="50">
        <v>7</v>
      </c>
    </row>
    <row r="46" spans="2:16" ht="12.95" customHeight="1">
      <c r="B46" s="48" t="s">
        <v>106</v>
      </c>
      <c r="C46" s="49" t="s">
        <v>711</v>
      </c>
      <c r="D46" s="50">
        <v>0</v>
      </c>
      <c r="E46" s="34"/>
      <c r="F46" s="48" t="s">
        <v>106</v>
      </c>
      <c r="G46" s="49" t="s">
        <v>668</v>
      </c>
      <c r="H46" s="50">
        <v>0</v>
      </c>
      <c r="I46" s="34"/>
      <c r="J46" s="48" t="s">
        <v>106</v>
      </c>
      <c r="K46" s="49" t="s">
        <v>640</v>
      </c>
      <c r="L46" s="50">
        <v>0</v>
      </c>
      <c r="M46" s="34"/>
      <c r="N46" s="48" t="s">
        <v>106</v>
      </c>
      <c r="O46" s="49" t="s">
        <v>682</v>
      </c>
      <c r="P46" s="50">
        <v>0</v>
      </c>
    </row>
    <row r="47" spans="2:16" ht="12.95" customHeight="1">
      <c r="B47" s="48"/>
      <c r="C47" s="51" t="s">
        <v>28</v>
      </c>
      <c r="D47" s="572">
        <f>SUM(D39:D46)</f>
        <v>11</v>
      </c>
      <c r="E47" s="34"/>
      <c r="F47" s="48"/>
      <c r="G47" s="51" t="s">
        <v>28</v>
      </c>
      <c r="H47" s="572">
        <f>SUM(H39:H46)</f>
        <v>19</v>
      </c>
      <c r="I47" s="34"/>
      <c r="J47" s="48"/>
      <c r="K47" s="51" t="s">
        <v>28</v>
      </c>
      <c r="L47" s="572">
        <f>SUM(L39:L46)</f>
        <v>25</v>
      </c>
      <c r="M47" s="34"/>
      <c r="N47" s="48"/>
      <c r="O47" s="51" t="s">
        <v>28</v>
      </c>
      <c r="P47" s="572">
        <f>SUM(P39:P46)</f>
        <v>37</v>
      </c>
    </row>
    <row r="48" spans="2:16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0" ht="12.95" customHeight="1">
      <c r="B49" s="878" t="s">
        <v>30</v>
      </c>
      <c r="C49" s="878"/>
      <c r="D49" s="878"/>
      <c r="E49" s="878"/>
      <c r="F49" s="878"/>
      <c r="G49" s="878"/>
      <c r="H49" s="878"/>
      <c r="I49" s="878"/>
      <c r="J49" s="878"/>
      <c r="K49" s="878"/>
      <c r="L49" s="878"/>
      <c r="M49" s="878"/>
      <c r="N49" s="878"/>
      <c r="O49" s="264" t="s">
        <v>72</v>
      </c>
      <c r="P49" s="265"/>
      <c r="R49" s="151"/>
      <c r="S49" s="155"/>
      <c r="T49" s="152"/>
    </row>
    <row r="50" spans="2:20" ht="12.95" customHeight="1">
      <c r="B50" s="266"/>
      <c r="C50" s="59" t="s">
        <v>25</v>
      </c>
      <c r="D50" s="60">
        <f>L25</f>
        <v>20</v>
      </c>
      <c r="E50" s="61"/>
      <c r="F50" s="62"/>
      <c r="G50" s="59" t="s">
        <v>149</v>
      </c>
      <c r="H50" s="60">
        <f>D36</f>
        <v>25</v>
      </c>
      <c r="I50" s="61"/>
      <c r="J50" s="62" t="s">
        <v>31</v>
      </c>
      <c r="K50" s="59" t="s">
        <v>1156</v>
      </c>
      <c r="L50" s="60">
        <f>D25</f>
        <v>30</v>
      </c>
      <c r="M50" s="61"/>
      <c r="N50" s="327" t="s">
        <v>81</v>
      </c>
      <c r="O50" s="59" t="s">
        <v>150</v>
      </c>
      <c r="P50" s="63">
        <f>P47</f>
        <v>37</v>
      </c>
      <c r="R50" s="761"/>
      <c r="S50" s="761"/>
      <c r="T50" s="761"/>
    </row>
    <row r="51" spans="2:20" ht="12.95" customHeight="1">
      <c r="B51" s="205" t="s">
        <v>31</v>
      </c>
      <c r="C51" s="45" t="s">
        <v>760</v>
      </c>
      <c r="D51" s="64">
        <f>L36</f>
        <v>25</v>
      </c>
      <c r="E51" s="64"/>
      <c r="F51" s="145" t="s">
        <v>81</v>
      </c>
      <c r="G51" s="45" t="s">
        <v>1157</v>
      </c>
      <c r="H51" s="64">
        <f>L47</f>
        <v>25</v>
      </c>
      <c r="I51" s="34" t="s">
        <v>894</v>
      </c>
      <c r="J51" s="64"/>
      <c r="K51" s="45" t="s">
        <v>57</v>
      </c>
      <c r="L51" s="64">
        <f>D47</f>
        <v>11</v>
      </c>
      <c r="M51" s="34"/>
      <c r="N51" s="145"/>
      <c r="O51" s="45" t="s">
        <v>852</v>
      </c>
      <c r="P51" s="67">
        <f>H25</f>
        <v>28</v>
      </c>
      <c r="R51" s="761"/>
      <c r="S51" s="761"/>
      <c r="T51" s="761"/>
    </row>
    <row r="52" spans="2:20" ht="12.95" customHeight="1">
      <c r="B52" s="255"/>
      <c r="E52" s="34"/>
      <c r="F52" s="113"/>
      <c r="I52" s="34"/>
      <c r="J52" s="54"/>
      <c r="M52" s="34"/>
      <c r="N52" s="378"/>
      <c r="P52" s="149"/>
      <c r="R52" s="761"/>
      <c r="S52" s="761"/>
      <c r="T52" s="761"/>
    </row>
    <row r="53" spans="2:20" ht="12.95" customHeight="1">
      <c r="B53" s="267"/>
      <c r="C53" s="45" t="s">
        <v>183</v>
      </c>
      <c r="D53" s="64">
        <f>H47</f>
        <v>19</v>
      </c>
      <c r="E53" s="34"/>
      <c r="F53" s="72" t="s">
        <v>31</v>
      </c>
      <c r="G53" s="45" t="s">
        <v>1001</v>
      </c>
      <c r="H53" s="64">
        <f>D14</f>
        <v>30</v>
      </c>
      <c r="I53" s="34"/>
      <c r="J53" s="72"/>
      <c r="K53" s="45" t="s">
        <v>24</v>
      </c>
      <c r="L53" s="64">
        <f>H36</f>
        <v>15</v>
      </c>
      <c r="M53" s="34"/>
      <c r="N53" s="145"/>
      <c r="O53" s="45" t="s">
        <v>145</v>
      </c>
      <c r="P53" s="67">
        <f>H14</f>
        <v>13</v>
      </c>
      <c r="R53" s="761"/>
      <c r="S53" s="761"/>
      <c r="T53" s="761"/>
    </row>
    <row r="54" spans="2:20" ht="12.95" customHeight="1">
      <c r="B54" s="206" t="s">
        <v>31</v>
      </c>
      <c r="C54" s="73" t="s">
        <v>1003</v>
      </c>
      <c r="D54" s="74">
        <f>P14</f>
        <v>47</v>
      </c>
      <c r="E54" s="73"/>
      <c r="F54" s="74"/>
      <c r="G54" s="73" t="s">
        <v>111</v>
      </c>
      <c r="H54" s="74">
        <f>P25</f>
        <v>22</v>
      </c>
      <c r="I54" s="142"/>
      <c r="J54" s="99" t="s">
        <v>31</v>
      </c>
      <c r="K54" s="73" t="s">
        <v>236</v>
      </c>
      <c r="L54" s="74">
        <f>P36</f>
        <v>51</v>
      </c>
      <c r="M54" s="142"/>
      <c r="N54" s="99" t="s">
        <v>31</v>
      </c>
      <c r="O54" s="73" t="s">
        <v>1155</v>
      </c>
      <c r="P54" s="75">
        <f>L14</f>
        <v>33</v>
      </c>
      <c r="R54" s="761"/>
      <c r="S54" s="761"/>
      <c r="T54" s="761"/>
    </row>
    <row r="55" spans="2:20" ht="12.95" customHeight="1">
      <c r="B55" s="34"/>
      <c r="C55" s="34"/>
      <c r="D55" s="34"/>
      <c r="E55" s="34"/>
      <c r="F55" s="34"/>
      <c r="G55" s="34"/>
      <c r="H55" s="34"/>
      <c r="I55" s="34"/>
      <c r="J55" s="76"/>
      <c r="K55" s="76"/>
      <c r="L55" s="34"/>
      <c r="M55" s="34"/>
      <c r="N55" s="34"/>
      <c r="O55" s="34"/>
      <c r="P55" s="34"/>
      <c r="R55" s="761"/>
      <c r="S55" s="761"/>
      <c r="T55" s="761"/>
    </row>
    <row r="56" spans="2:20" ht="12.95" customHeight="1">
      <c r="B56" s="797" t="s">
        <v>129</v>
      </c>
      <c r="C56" s="798"/>
      <c r="D56" s="78" t="s">
        <v>29</v>
      </c>
      <c r="E56" s="34"/>
      <c r="F56" s="77" t="s">
        <v>32</v>
      </c>
      <c r="G56" s="79"/>
      <c r="H56" s="79"/>
      <c r="I56" s="79"/>
      <c r="J56" s="79"/>
      <c r="K56" s="79"/>
      <c r="L56" s="78"/>
      <c r="M56" s="45"/>
      <c r="N56" s="77" t="s">
        <v>407</v>
      </c>
      <c r="O56" s="79"/>
      <c r="P56" s="78"/>
      <c r="R56" s="761"/>
      <c r="S56" s="761"/>
      <c r="T56" s="761"/>
    </row>
    <row r="57" spans="2:20" ht="12.95" customHeight="1">
      <c r="B57" s="80" t="s">
        <v>82</v>
      </c>
      <c r="C57" s="81"/>
      <c r="D57" s="50">
        <f>$P$36</f>
        <v>51</v>
      </c>
      <c r="E57" s="34"/>
      <c r="F57" s="787" t="s">
        <v>1165</v>
      </c>
      <c r="G57" s="788"/>
      <c r="H57" s="788"/>
      <c r="I57" s="788"/>
      <c r="J57" s="788"/>
      <c r="K57" s="788"/>
      <c r="L57" s="789"/>
      <c r="M57" s="34"/>
      <c r="N57" s="339" t="s">
        <v>154</v>
      </c>
      <c r="O57" s="59"/>
      <c r="P57" s="250"/>
      <c r="R57" s="761"/>
      <c r="S57" s="761"/>
      <c r="T57" s="761"/>
    </row>
    <row r="58" spans="2:20" ht="12.95" customHeight="1">
      <c r="B58" s="80" t="s">
        <v>26</v>
      </c>
      <c r="C58" s="81"/>
      <c r="D58" s="50">
        <f>$P$14</f>
        <v>47</v>
      </c>
      <c r="E58" s="34"/>
      <c r="F58" s="787" t="s">
        <v>1166</v>
      </c>
      <c r="G58" s="788"/>
      <c r="H58" s="788"/>
      <c r="I58" s="788"/>
      <c r="J58" s="788"/>
      <c r="K58" s="788"/>
      <c r="L58" s="789"/>
      <c r="M58" s="34"/>
      <c r="N58" s="338" t="s">
        <v>980</v>
      </c>
      <c r="O58" s="142"/>
      <c r="P58" s="337">
        <f>MAX(D6:D12,H6:H12,L6:L12,P6:P12,D17:D23,H17:H23,L17:L23,P17:P23,D28:D34,H28:H34,L28:L34,P28:P34,D39:D45,H39:H45,L39:L45,P39:P45)</f>
        <v>27</v>
      </c>
    </row>
    <row r="59" spans="2:20" ht="12.95" customHeight="1">
      <c r="B59" s="80" t="s">
        <v>150</v>
      </c>
      <c r="C59" s="81"/>
      <c r="D59" s="50">
        <f>$P$47</f>
        <v>37</v>
      </c>
      <c r="E59" s="34"/>
      <c r="F59" s="787" t="s">
        <v>1167</v>
      </c>
      <c r="G59" s="788"/>
      <c r="H59" s="788"/>
      <c r="I59" s="788"/>
      <c r="J59" s="788"/>
      <c r="K59" s="788"/>
      <c r="L59" s="789"/>
      <c r="M59" s="34"/>
      <c r="N59" s="339" t="s">
        <v>155</v>
      </c>
      <c r="O59" s="59"/>
      <c r="P59" s="250"/>
    </row>
    <row r="60" spans="2:20" ht="12.95" customHeight="1">
      <c r="B60" s="80" t="s">
        <v>20</v>
      </c>
      <c r="C60" s="81"/>
      <c r="D60" s="50">
        <f>$L$14</f>
        <v>33</v>
      </c>
      <c r="E60" s="34"/>
      <c r="F60" s="787" t="s">
        <v>1168</v>
      </c>
      <c r="G60" s="788"/>
      <c r="H60" s="788"/>
      <c r="I60" s="788"/>
      <c r="J60" s="788"/>
      <c r="K60" s="788"/>
      <c r="L60" s="789"/>
      <c r="M60" s="34"/>
      <c r="N60" s="338" t="s">
        <v>82</v>
      </c>
      <c r="O60" s="73"/>
      <c r="P60" s="337">
        <f>MAX(D14,H14,L14,P14,D25,H25,L25,P25,D36,H36,L36,P36,D47,H47,L47,P47)</f>
        <v>51</v>
      </c>
    </row>
    <row r="61" spans="2:20" ht="12.95" customHeight="1">
      <c r="B61" s="80" t="s">
        <v>107</v>
      </c>
      <c r="C61" s="81"/>
      <c r="D61" s="50">
        <f>$D$14</f>
        <v>30</v>
      </c>
      <c r="E61" s="34"/>
      <c r="F61" s="787" t="s">
        <v>1192</v>
      </c>
      <c r="G61" s="788"/>
      <c r="H61" s="788"/>
      <c r="I61" s="788"/>
      <c r="J61" s="788"/>
      <c r="K61" s="788"/>
      <c r="L61" s="789"/>
      <c r="M61" s="34"/>
      <c r="N61" s="82" t="s">
        <v>156</v>
      </c>
      <c r="O61" s="34"/>
      <c r="P61" s="70"/>
    </row>
    <row r="62" spans="2:20" ht="12.95" customHeight="1">
      <c r="B62" s="80" t="s">
        <v>21</v>
      </c>
      <c r="C62" s="81"/>
      <c r="D62" s="50">
        <f>$D$25</f>
        <v>30</v>
      </c>
      <c r="E62" s="34"/>
      <c r="F62" s="787" t="s">
        <v>1169</v>
      </c>
      <c r="G62" s="788"/>
      <c r="H62" s="788"/>
      <c r="I62" s="788"/>
      <c r="J62" s="788"/>
      <c r="K62" s="788"/>
      <c r="L62" s="789"/>
      <c r="M62" s="34"/>
      <c r="N62" s="68" t="s">
        <v>57</v>
      </c>
      <c r="O62" s="45"/>
      <c r="P62" s="70">
        <f>MIN(D14,H14,L14,P14,D25,H25,L25,P25,D36,H36,L36,P36,D47,H47,L47,P47)</f>
        <v>11</v>
      </c>
    </row>
    <row r="63" spans="2:20" ht="12.95" customHeight="1">
      <c r="B63" s="80" t="s">
        <v>408</v>
      </c>
      <c r="C63" s="81"/>
      <c r="D63" s="50">
        <f>$H$25</f>
        <v>28</v>
      </c>
      <c r="E63" s="34"/>
      <c r="F63" s="787" t="s">
        <v>1170</v>
      </c>
      <c r="G63" s="788"/>
      <c r="H63" s="788"/>
      <c r="I63" s="788"/>
      <c r="J63" s="788"/>
      <c r="K63" s="788"/>
      <c r="L63" s="789"/>
      <c r="M63" s="34"/>
      <c r="N63" s="339" t="s">
        <v>166</v>
      </c>
      <c r="O63" s="61"/>
      <c r="P63" s="63"/>
    </row>
    <row r="64" spans="2:20" ht="12.95" customHeight="1">
      <c r="B64" s="80" t="s">
        <v>151</v>
      </c>
      <c r="C64" s="81"/>
      <c r="D64" s="50">
        <f>$L$47</f>
        <v>25</v>
      </c>
      <c r="E64" s="34"/>
      <c r="F64" s="787" t="s">
        <v>1171</v>
      </c>
      <c r="G64" s="788"/>
      <c r="H64" s="788"/>
      <c r="I64" s="788"/>
      <c r="J64" s="788"/>
      <c r="K64" s="788"/>
      <c r="L64" s="789"/>
      <c r="M64" s="34"/>
      <c r="N64" s="807" t="s">
        <v>408</v>
      </c>
      <c r="O64" s="808"/>
      <c r="P64" s="83">
        <v>30</v>
      </c>
    </row>
    <row r="65" spans="2:20" ht="12.95" customHeight="1">
      <c r="B65" s="80" t="s">
        <v>149</v>
      </c>
      <c r="C65" s="81"/>
      <c r="D65" s="50">
        <f>$D$36</f>
        <v>25</v>
      </c>
      <c r="E65" s="34"/>
      <c r="F65" s="790" t="s">
        <v>1172</v>
      </c>
      <c r="G65" s="791"/>
      <c r="H65" s="791"/>
      <c r="I65" s="791"/>
      <c r="J65" s="791"/>
      <c r="K65" s="791"/>
      <c r="L65" s="809"/>
      <c r="M65" s="34"/>
      <c r="N65" s="34"/>
      <c r="O65" s="34"/>
      <c r="P65" s="34"/>
    </row>
    <row r="66" spans="2:20" ht="12.95" customHeight="1">
      <c r="B66" s="80" t="s">
        <v>19</v>
      </c>
      <c r="C66" s="81"/>
      <c r="D66" s="50">
        <f>$L$36</f>
        <v>25</v>
      </c>
      <c r="E66" s="34"/>
      <c r="F66" s="787" t="s">
        <v>1173</v>
      </c>
      <c r="G66" s="788"/>
      <c r="H66" s="788"/>
      <c r="I66" s="788"/>
      <c r="J66" s="788"/>
      <c r="K66" s="788"/>
      <c r="L66" s="789"/>
      <c r="M66" s="34"/>
      <c r="N66" s="879" t="s">
        <v>130</v>
      </c>
      <c r="O66" s="880"/>
      <c r="P66" s="881"/>
    </row>
    <row r="67" spans="2:20" ht="12.95" customHeight="1">
      <c r="B67" s="80" t="s">
        <v>111</v>
      </c>
      <c r="C67" s="81"/>
      <c r="D67" s="50">
        <f>$P$25</f>
        <v>22</v>
      </c>
      <c r="E67" s="34"/>
      <c r="F67" s="787" t="s">
        <v>1174</v>
      </c>
      <c r="G67" s="788"/>
      <c r="H67" s="788"/>
      <c r="I67" s="788"/>
      <c r="J67" s="788"/>
      <c r="K67" s="788"/>
      <c r="L67" s="789"/>
      <c r="M67" s="34"/>
      <c r="N67" s="777" t="s">
        <v>1180</v>
      </c>
      <c r="O67" s="777"/>
      <c r="P67" s="777"/>
      <c r="R67" s="426"/>
      <c r="S67" s="357"/>
      <c r="T67" s="355"/>
    </row>
    <row r="68" spans="2:20" ht="12.95" customHeight="1">
      <c r="B68" s="80" t="s">
        <v>25</v>
      </c>
      <c r="C68" s="81"/>
      <c r="D68" s="50">
        <f>$L$25</f>
        <v>20</v>
      </c>
      <c r="E68" s="34"/>
      <c r="F68" s="787" t="s">
        <v>1175</v>
      </c>
      <c r="G68" s="788"/>
      <c r="H68" s="788"/>
      <c r="I68" s="788"/>
      <c r="J68" s="788"/>
      <c r="K68" s="788"/>
      <c r="L68" s="789"/>
      <c r="M68" s="34"/>
      <c r="N68" s="777" t="s">
        <v>1181</v>
      </c>
      <c r="O68" s="777"/>
      <c r="P68" s="777"/>
      <c r="R68" s="426"/>
      <c r="S68" s="357"/>
      <c r="T68" s="355"/>
    </row>
    <row r="69" spans="2:20" ht="12.95" customHeight="1">
      <c r="B69" s="80" t="s">
        <v>183</v>
      </c>
      <c r="C69" s="81"/>
      <c r="D69" s="50">
        <f>$H$47</f>
        <v>19</v>
      </c>
      <c r="E69" s="34"/>
      <c r="F69" s="787" t="s">
        <v>1176</v>
      </c>
      <c r="G69" s="788"/>
      <c r="H69" s="788"/>
      <c r="I69" s="788"/>
      <c r="J69" s="788"/>
      <c r="K69" s="788"/>
      <c r="L69" s="789"/>
      <c r="M69" s="34"/>
      <c r="N69" s="777" t="s">
        <v>1182</v>
      </c>
      <c r="O69" s="777"/>
      <c r="P69" s="777"/>
      <c r="R69" s="426"/>
      <c r="S69" s="357"/>
      <c r="T69" s="355"/>
    </row>
    <row r="70" spans="2:20" ht="12.95" customHeight="1">
      <c r="B70" s="80" t="s">
        <v>24</v>
      </c>
      <c r="C70" s="81"/>
      <c r="D70" s="50">
        <f>$H$36</f>
        <v>15</v>
      </c>
      <c r="E70" s="34"/>
      <c r="F70" s="787" t="s">
        <v>1177</v>
      </c>
      <c r="G70" s="788"/>
      <c r="H70" s="788"/>
      <c r="I70" s="788"/>
      <c r="J70" s="788"/>
      <c r="K70" s="788"/>
      <c r="L70" s="789"/>
      <c r="M70" s="34"/>
      <c r="N70" s="777" t="s">
        <v>1183</v>
      </c>
      <c r="O70" s="777"/>
      <c r="P70" s="777"/>
      <c r="R70" s="426"/>
      <c r="S70" s="357"/>
      <c r="T70" s="355"/>
    </row>
    <row r="71" spans="2:20" ht="12.95" customHeight="1">
      <c r="B71" s="80" t="s">
        <v>145</v>
      </c>
      <c r="C71" s="81"/>
      <c r="D71" s="50">
        <f>$H$14</f>
        <v>13</v>
      </c>
      <c r="E71" s="34"/>
      <c r="F71" s="787" t="s">
        <v>1178</v>
      </c>
      <c r="G71" s="788"/>
      <c r="H71" s="788"/>
      <c r="I71" s="788"/>
      <c r="J71" s="788"/>
      <c r="K71" s="788"/>
      <c r="L71" s="789"/>
      <c r="M71" s="34"/>
      <c r="N71" s="777" t="s">
        <v>1184</v>
      </c>
      <c r="O71" s="777"/>
      <c r="P71" s="777"/>
      <c r="R71" s="426"/>
      <c r="S71" s="357"/>
      <c r="T71" s="355"/>
    </row>
    <row r="72" spans="2:20" ht="12.95" customHeight="1">
      <c r="B72" s="80" t="s">
        <v>57</v>
      </c>
      <c r="C72" s="81"/>
      <c r="D72" s="50">
        <f>$D$47</f>
        <v>11</v>
      </c>
      <c r="E72" s="34"/>
      <c r="F72" s="787" t="s">
        <v>1179</v>
      </c>
      <c r="G72" s="788"/>
      <c r="H72" s="788"/>
      <c r="I72" s="788"/>
      <c r="J72" s="788"/>
      <c r="K72" s="788"/>
      <c r="L72" s="789"/>
      <c r="M72" s="34"/>
      <c r="N72" s="777" t="s">
        <v>1185</v>
      </c>
      <c r="O72" s="777"/>
      <c r="P72" s="777"/>
      <c r="R72" s="426"/>
      <c r="S72" s="357"/>
      <c r="T72" s="355"/>
    </row>
    <row r="73" spans="2:20" ht="12.95" customHeight="1">
      <c r="E73" s="34"/>
      <c r="M73" s="34"/>
      <c r="N73" s="777" t="s">
        <v>1186</v>
      </c>
      <c r="O73" s="777"/>
      <c r="P73" s="777"/>
      <c r="R73" s="426"/>
      <c r="S73" s="357"/>
      <c r="T73" s="355"/>
    </row>
    <row r="74" spans="2:20" ht="12.95" customHeight="1">
      <c r="B74" s="794" t="s">
        <v>110</v>
      </c>
      <c r="C74" s="795"/>
      <c r="D74" s="796"/>
      <c r="E74" s="34"/>
      <c r="F74" s="261" t="s">
        <v>81</v>
      </c>
      <c r="G74" s="792" t="s">
        <v>58</v>
      </c>
      <c r="H74" s="793"/>
      <c r="I74" s="143">
        <v>2</v>
      </c>
      <c r="J74" s="143">
        <f>'wk10'!J74+I74</f>
        <v>50</v>
      </c>
      <c r="K74" s="786" t="s">
        <v>1164</v>
      </c>
      <c r="L74" s="786"/>
      <c r="M74" s="34"/>
      <c r="N74" s="777" t="s">
        <v>1187</v>
      </c>
      <c r="O74" s="777"/>
      <c r="P74" s="777"/>
      <c r="R74" s="426"/>
      <c r="S74" s="357"/>
      <c r="T74" s="355"/>
    </row>
    <row r="75" spans="2:20" ht="12.95" customHeight="1">
      <c r="B75" s="790" t="s">
        <v>842</v>
      </c>
      <c r="C75" s="791"/>
      <c r="D75" s="85">
        <f>MAX('Team Totals'!$T$8,'Team Totals'!$T$15,'Team Totals'!$T$22,'Team Totals'!$T$29)</f>
        <v>1954</v>
      </c>
      <c r="E75" s="34"/>
      <c r="F75" s="262" t="s">
        <v>31</v>
      </c>
      <c r="G75" s="784" t="s">
        <v>59</v>
      </c>
      <c r="H75" s="785"/>
      <c r="I75" s="86">
        <v>6</v>
      </c>
      <c r="J75" s="86">
        <f>'wk10'!J75+I75</f>
        <v>38</v>
      </c>
      <c r="K75" s="786" t="s">
        <v>1163</v>
      </c>
      <c r="L75" s="786"/>
      <c r="M75" s="34"/>
      <c r="N75" s="882" t="str">
        <f>'wk12'!$B$3</f>
        <v>OFF: ATL, BUF, CIN, JAX, NO &amp; NYJ</v>
      </c>
      <c r="O75" s="883"/>
      <c r="P75" s="884"/>
    </row>
    <row r="76" spans="2:20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60">
    <mergeCell ref="R55:T55"/>
    <mergeCell ref="R56:T56"/>
    <mergeCell ref="R57:T57"/>
    <mergeCell ref="R50:T50"/>
    <mergeCell ref="R51:T51"/>
    <mergeCell ref="R52:T52"/>
    <mergeCell ref="R53:T53"/>
    <mergeCell ref="R54:T54"/>
    <mergeCell ref="N66:P66"/>
    <mergeCell ref="B75:C75"/>
    <mergeCell ref="N64:O64"/>
    <mergeCell ref="B74:D74"/>
    <mergeCell ref="J38:K38"/>
    <mergeCell ref="N38:O38"/>
    <mergeCell ref="F70:L70"/>
    <mergeCell ref="F72:L72"/>
    <mergeCell ref="F63:L63"/>
    <mergeCell ref="F64:L64"/>
    <mergeCell ref="B56:C56"/>
    <mergeCell ref="N75:P75"/>
    <mergeCell ref="N73:P73"/>
    <mergeCell ref="N72:P72"/>
    <mergeCell ref="N67:P67"/>
    <mergeCell ref="N68:P68"/>
    <mergeCell ref="N69:P69"/>
    <mergeCell ref="N70:P70"/>
    <mergeCell ref="N71:P71"/>
    <mergeCell ref="N74:P74"/>
    <mergeCell ref="B1:C1"/>
    <mergeCell ref="B5:C5"/>
    <mergeCell ref="F58:L58"/>
    <mergeCell ref="F59:L59"/>
    <mergeCell ref="B27:C27"/>
    <mergeCell ref="F27:G27"/>
    <mergeCell ref="J27:K27"/>
    <mergeCell ref="F1:L2"/>
    <mergeCell ref="F16:G16"/>
    <mergeCell ref="J16:K16"/>
    <mergeCell ref="F5:G5"/>
    <mergeCell ref="J5:K5"/>
    <mergeCell ref="G75:H75"/>
    <mergeCell ref="G74:H74"/>
    <mergeCell ref="K74:L74"/>
    <mergeCell ref="K75:L75"/>
    <mergeCell ref="F60:L60"/>
    <mergeCell ref="F71:L71"/>
    <mergeCell ref="F69:L69"/>
    <mergeCell ref="F61:L61"/>
    <mergeCell ref="F68:L68"/>
    <mergeCell ref="F65:L65"/>
    <mergeCell ref="F66:L66"/>
    <mergeCell ref="F62:L62"/>
    <mergeCell ref="F67:L67"/>
    <mergeCell ref="N27:O27"/>
    <mergeCell ref="B38:C38"/>
    <mergeCell ref="F38:G38"/>
    <mergeCell ref="F57:L57"/>
    <mergeCell ref="N16:O16"/>
    <mergeCell ref="B16:C16"/>
    <mergeCell ref="B49:N49"/>
  </mergeCells>
  <phoneticPr fontId="0" type="noConversion"/>
  <pageMargins left="0" right="0" top="0.09" bottom="0" header="0.13" footer="0.5"/>
  <pageSetup scale="7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U76"/>
  <sheetViews>
    <sheetView view="pageBreakPreview" topLeftCell="A52" zoomScale="180" zoomScaleNormal="100" zoomScaleSheetLayoutView="180" workbookViewId="0">
      <selection activeCell="N74" sqref="N67:P74"/>
    </sheetView>
  </sheetViews>
  <sheetFormatPr defaultRowHeight="12.75"/>
  <cols>
    <col min="1" max="2" width="3.7109375" customWidth="1"/>
    <col min="3" max="3" width="15.7109375" customWidth="1"/>
    <col min="4" max="4" width="4.57031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3.42578125" customWidth="1"/>
    <col min="19" max="19" width="3.7109375" customWidth="1"/>
    <col min="20" max="21" width="9.5703125" customWidth="1"/>
    <col min="22" max="26" width="3.7109375" customWidth="1"/>
  </cols>
  <sheetData>
    <row r="1" spans="2:18" ht="12.95" customHeight="1">
      <c r="B1" s="775">
        <v>2024</v>
      </c>
      <c r="C1" s="775"/>
      <c r="D1" s="45"/>
      <c r="E1" s="34"/>
      <c r="F1" s="774" t="s">
        <v>240</v>
      </c>
      <c r="G1" s="774"/>
      <c r="H1" s="774"/>
      <c r="I1" s="774"/>
      <c r="J1" s="774"/>
      <c r="K1" s="774"/>
      <c r="L1" s="774"/>
      <c r="M1" s="112"/>
      <c r="N1" s="112"/>
      <c r="O1" s="112"/>
      <c r="P1" s="112"/>
    </row>
    <row r="2" spans="2:18" ht="12.95" customHeight="1">
      <c r="B2" s="45" t="s">
        <v>71</v>
      </c>
      <c r="C2" s="45"/>
      <c r="D2" s="34"/>
      <c r="E2" s="34"/>
      <c r="F2" s="774"/>
      <c r="G2" s="774"/>
      <c r="H2" s="774"/>
      <c r="I2" s="774"/>
      <c r="J2" s="774"/>
      <c r="K2" s="774"/>
      <c r="L2" s="774"/>
      <c r="M2" s="112"/>
      <c r="N2" s="112"/>
      <c r="O2" s="112"/>
      <c r="P2" s="112"/>
    </row>
    <row r="3" spans="2:18" ht="12.95" customHeight="1">
      <c r="B3" s="45" t="s">
        <v>515</v>
      </c>
      <c r="C3" s="45"/>
      <c r="D3" s="45"/>
      <c r="E3" s="45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2:18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8" ht="12.95" customHeight="1">
      <c r="B5" s="800" t="str">
        <f>'[10]Team Totals'!$A$18</f>
        <v>Blitz</v>
      </c>
      <c r="C5" s="801"/>
      <c r="D5" s="331" t="s">
        <v>210</v>
      </c>
      <c r="E5" s="34"/>
      <c r="F5" s="800" t="str">
        <f>'[10]Team Totals'!$A$11</f>
        <v>Armadillos</v>
      </c>
      <c r="G5" s="801"/>
      <c r="H5" s="331" t="s">
        <v>210</v>
      </c>
      <c r="I5" s="34"/>
      <c r="J5" s="800" t="str">
        <f>'[10]Team Totals'!$A$12</f>
        <v>Bullets</v>
      </c>
      <c r="K5" s="801"/>
      <c r="L5" s="331" t="s">
        <v>210</v>
      </c>
      <c r="M5" s="34"/>
      <c r="N5" s="46" t="str">
        <f>'[10]Team Totals'!$A$4</f>
        <v>Cheetahs</v>
      </c>
      <c r="O5" s="47"/>
      <c r="P5" s="331" t="s">
        <v>210</v>
      </c>
      <c r="R5" s="5"/>
    </row>
    <row r="6" spans="2:18" ht="12.95" customHeight="1">
      <c r="B6" s="48" t="s">
        <v>102</v>
      </c>
      <c r="C6" s="49" t="s">
        <v>745</v>
      </c>
      <c r="D6" s="50">
        <v>6</v>
      </c>
      <c r="E6" s="34"/>
      <c r="F6" s="48" t="s">
        <v>102</v>
      </c>
      <c r="G6" s="49" t="s">
        <v>960</v>
      </c>
      <c r="H6" s="50">
        <v>0</v>
      </c>
      <c r="I6" s="34"/>
      <c r="J6" s="48" t="s">
        <v>102</v>
      </c>
      <c r="K6" s="49" t="s">
        <v>600</v>
      </c>
      <c r="L6" s="50">
        <v>6</v>
      </c>
      <c r="M6" s="34"/>
      <c r="N6" s="48" t="s">
        <v>102</v>
      </c>
      <c r="O6" s="49" t="s">
        <v>494</v>
      </c>
      <c r="P6" s="50">
        <v>12</v>
      </c>
      <c r="R6" s="5"/>
    </row>
    <row r="7" spans="2:18" ht="12.95" customHeight="1">
      <c r="B7" s="48" t="s">
        <v>103</v>
      </c>
      <c r="C7" s="49" t="s">
        <v>747</v>
      </c>
      <c r="D7" s="50">
        <v>0</v>
      </c>
      <c r="E7" s="34"/>
      <c r="F7" s="48" t="s">
        <v>103</v>
      </c>
      <c r="G7" s="49" t="s">
        <v>1115</v>
      </c>
      <c r="H7" s="50">
        <v>0</v>
      </c>
      <c r="I7" s="34"/>
      <c r="J7" s="48" t="s">
        <v>103</v>
      </c>
      <c r="K7" s="49" t="s">
        <v>601</v>
      </c>
      <c r="L7" s="50">
        <v>24</v>
      </c>
      <c r="M7" s="34"/>
      <c r="N7" s="48" t="s">
        <v>103</v>
      </c>
      <c r="O7" s="49" t="s">
        <v>543</v>
      </c>
      <c r="P7" s="50">
        <v>0</v>
      </c>
      <c r="R7" s="5"/>
    </row>
    <row r="8" spans="2:18" ht="12.95" customHeight="1">
      <c r="B8" s="48" t="s">
        <v>103</v>
      </c>
      <c r="C8" s="49" t="s">
        <v>746</v>
      </c>
      <c r="D8" s="50">
        <v>0</v>
      </c>
      <c r="E8" s="34"/>
      <c r="F8" s="48" t="s">
        <v>103</v>
      </c>
      <c r="G8" s="49" t="s">
        <v>619</v>
      </c>
      <c r="H8" s="50">
        <v>0</v>
      </c>
      <c r="I8" s="34"/>
      <c r="J8" s="48" t="s">
        <v>103</v>
      </c>
      <c r="K8" s="49" t="s">
        <v>924</v>
      </c>
      <c r="L8" s="50">
        <v>6</v>
      </c>
      <c r="M8" s="34"/>
      <c r="N8" s="48" t="s">
        <v>103</v>
      </c>
      <c r="O8" s="49" t="s">
        <v>544</v>
      </c>
      <c r="P8" s="50">
        <v>6</v>
      </c>
      <c r="R8" s="5"/>
    </row>
    <row r="9" spans="2:18" ht="12.95" customHeight="1">
      <c r="B9" s="48" t="s">
        <v>104</v>
      </c>
      <c r="C9" s="49" t="s">
        <v>748</v>
      </c>
      <c r="D9" s="50">
        <v>0</v>
      </c>
      <c r="E9" s="34"/>
      <c r="F9" s="48" t="s">
        <v>104</v>
      </c>
      <c r="G9" s="49" t="s">
        <v>622</v>
      </c>
      <c r="H9" s="50">
        <v>6</v>
      </c>
      <c r="I9" s="34"/>
      <c r="J9" s="48" t="s">
        <v>104</v>
      </c>
      <c r="K9" s="49" t="s">
        <v>605</v>
      </c>
      <c r="L9" s="50">
        <v>0</v>
      </c>
      <c r="M9" s="34"/>
      <c r="N9" s="48" t="s">
        <v>104</v>
      </c>
      <c r="O9" s="49" t="s">
        <v>1080</v>
      </c>
      <c r="P9" s="50">
        <v>0</v>
      </c>
      <c r="R9" s="5"/>
    </row>
    <row r="10" spans="2:18" ht="12.95" customHeight="1">
      <c r="B10" s="48" t="s">
        <v>104</v>
      </c>
      <c r="C10" s="49" t="s">
        <v>751</v>
      </c>
      <c r="D10" s="50">
        <v>3</v>
      </c>
      <c r="E10" s="34"/>
      <c r="F10" s="48" t="s">
        <v>104</v>
      </c>
      <c r="G10" s="49" t="s">
        <v>620</v>
      </c>
      <c r="H10" s="50">
        <v>0</v>
      </c>
      <c r="I10" s="34"/>
      <c r="J10" s="48" t="s">
        <v>104</v>
      </c>
      <c r="K10" s="49" t="s">
        <v>607</v>
      </c>
      <c r="L10" s="50">
        <v>0</v>
      </c>
      <c r="M10" s="34"/>
      <c r="N10" s="48" t="s">
        <v>104</v>
      </c>
      <c r="O10" s="49" t="s">
        <v>1114</v>
      </c>
      <c r="P10" s="50">
        <v>0</v>
      </c>
      <c r="R10" s="5"/>
    </row>
    <row r="11" spans="2:18" ht="12.95" customHeight="1">
      <c r="B11" s="48" t="s">
        <v>104</v>
      </c>
      <c r="C11" s="49" t="s">
        <v>1193</v>
      </c>
      <c r="D11" s="50">
        <v>3</v>
      </c>
      <c r="E11" s="34"/>
      <c r="F11" s="48" t="s">
        <v>104</v>
      </c>
      <c r="G11" s="49" t="s">
        <v>623</v>
      </c>
      <c r="H11" s="50">
        <v>0</v>
      </c>
      <c r="I11" s="34"/>
      <c r="J11" s="48" t="s">
        <v>104</v>
      </c>
      <c r="K11" s="49" t="s">
        <v>609</v>
      </c>
      <c r="L11" s="50">
        <v>3</v>
      </c>
      <c r="M11" s="34"/>
      <c r="N11" s="48" t="s">
        <v>104</v>
      </c>
      <c r="O11" s="49" t="s">
        <v>550</v>
      </c>
      <c r="P11" s="50">
        <v>0</v>
      </c>
      <c r="R11" s="5"/>
    </row>
    <row r="12" spans="2:18" ht="12.95" customHeight="1">
      <c r="B12" s="48" t="s">
        <v>105</v>
      </c>
      <c r="C12" s="34" t="s">
        <v>492</v>
      </c>
      <c r="D12" s="50">
        <v>6</v>
      </c>
      <c r="E12" s="34"/>
      <c r="F12" s="48" t="s">
        <v>105</v>
      </c>
      <c r="G12" s="49" t="s">
        <v>849</v>
      </c>
      <c r="H12" s="50">
        <v>1</v>
      </c>
      <c r="I12" s="34"/>
      <c r="J12" s="48" t="s">
        <v>105</v>
      </c>
      <c r="K12" s="49" t="s">
        <v>1191</v>
      </c>
      <c r="L12" s="50">
        <v>0</v>
      </c>
      <c r="M12" s="34"/>
      <c r="N12" s="48" t="s">
        <v>105</v>
      </c>
      <c r="O12" s="49" t="s">
        <v>551</v>
      </c>
      <c r="P12" s="50">
        <v>7</v>
      </c>
      <c r="R12" s="5"/>
    </row>
    <row r="13" spans="2:18" ht="12.95" customHeight="1">
      <c r="B13" s="48" t="s">
        <v>106</v>
      </c>
      <c r="C13" s="49" t="s">
        <v>755</v>
      </c>
      <c r="D13" s="50">
        <v>0</v>
      </c>
      <c r="E13" s="34"/>
      <c r="F13" s="48" t="s">
        <v>106</v>
      </c>
      <c r="G13" s="49" t="s">
        <v>627</v>
      </c>
      <c r="H13" s="50">
        <v>0</v>
      </c>
      <c r="I13" s="34"/>
      <c r="J13" s="48" t="s">
        <v>106</v>
      </c>
      <c r="K13" s="49" t="s">
        <v>612</v>
      </c>
      <c r="L13" s="50">
        <v>0</v>
      </c>
      <c r="M13" s="34"/>
      <c r="N13" s="48" t="s">
        <v>106</v>
      </c>
      <c r="O13" s="49" t="s">
        <v>1205</v>
      </c>
      <c r="P13" s="50">
        <v>0</v>
      </c>
      <c r="R13" s="11"/>
    </row>
    <row r="14" spans="2:18" ht="12.95" customHeight="1">
      <c r="B14" s="48"/>
      <c r="C14" s="51" t="s">
        <v>28</v>
      </c>
      <c r="D14" s="52">
        <f>SUM(D6:D13)</f>
        <v>18</v>
      </c>
      <c r="E14" s="34"/>
      <c r="F14" s="48"/>
      <c r="G14" s="53" t="s">
        <v>28</v>
      </c>
      <c r="H14" s="52">
        <f>SUM(H6:H13)</f>
        <v>7</v>
      </c>
      <c r="I14" s="34"/>
      <c r="J14" s="48"/>
      <c r="K14" s="51" t="s">
        <v>28</v>
      </c>
      <c r="L14" s="52">
        <f>SUM(L6:L13)</f>
        <v>39</v>
      </c>
      <c r="M14" s="34"/>
      <c r="N14" s="48"/>
      <c r="O14" s="51" t="s">
        <v>28</v>
      </c>
      <c r="P14" s="52">
        <f>SUM(P6:P13)</f>
        <v>25</v>
      </c>
    </row>
    <row r="15" spans="2:18" ht="12.95" customHeight="1">
      <c r="B15" s="34"/>
      <c r="C15" s="34"/>
      <c r="D15" s="54"/>
      <c r="E15" s="34"/>
      <c r="F15" s="34"/>
      <c r="G15" s="34"/>
      <c r="H15" s="54"/>
      <c r="I15" s="34"/>
      <c r="J15" s="34"/>
      <c r="K15" s="55"/>
      <c r="L15" s="54"/>
      <c r="M15" s="34"/>
      <c r="N15" s="34"/>
      <c r="O15" s="34"/>
      <c r="P15" s="54"/>
    </row>
    <row r="16" spans="2:18" ht="12.95" customHeight="1">
      <c r="B16" s="800" t="str">
        <f>'[10]Team Totals'!$A$19</f>
        <v>Dogs</v>
      </c>
      <c r="C16" s="801"/>
      <c r="D16" s="655" t="s">
        <v>471</v>
      </c>
      <c r="E16" s="34"/>
      <c r="F16" s="800" t="s">
        <v>408</v>
      </c>
      <c r="G16" s="801"/>
      <c r="H16" s="331" t="s">
        <v>210</v>
      </c>
      <c r="I16" s="34"/>
      <c r="J16" s="800" t="str">
        <f>'[10]Team Totals'!$A$13</f>
        <v>Gamblers</v>
      </c>
      <c r="K16" s="801"/>
      <c r="L16" s="331" t="s">
        <v>210</v>
      </c>
      <c r="M16" s="34"/>
      <c r="N16" s="800" t="str">
        <f>'[10]Team Totals'!$A$5</f>
        <v>Grenadiers</v>
      </c>
      <c r="O16" s="801"/>
      <c r="P16" s="331" t="s">
        <v>210</v>
      </c>
    </row>
    <row r="17" spans="2:18" ht="12.95" customHeight="1">
      <c r="B17" s="48" t="s">
        <v>102</v>
      </c>
      <c r="C17" s="49" t="s">
        <v>730</v>
      </c>
      <c r="D17" s="50">
        <v>0</v>
      </c>
      <c r="E17" s="34"/>
      <c r="F17" s="48" t="s">
        <v>102</v>
      </c>
      <c r="G17" s="49" t="s">
        <v>641</v>
      </c>
      <c r="H17" s="50">
        <v>3</v>
      </c>
      <c r="I17" s="34"/>
      <c r="J17" s="48" t="s">
        <v>102</v>
      </c>
      <c r="K17" s="49" t="s">
        <v>587</v>
      </c>
      <c r="L17" s="50">
        <v>15</v>
      </c>
      <c r="M17" s="34"/>
      <c r="N17" s="48" t="s">
        <v>102</v>
      </c>
      <c r="O17" s="523" t="s">
        <v>530</v>
      </c>
      <c r="P17" s="50">
        <v>0</v>
      </c>
      <c r="Q17" s="35"/>
    </row>
    <row r="18" spans="2:18" ht="12.95" customHeight="1">
      <c r="B18" s="48" t="s">
        <v>103</v>
      </c>
      <c r="C18" s="49" t="s">
        <v>731</v>
      </c>
      <c r="D18" s="50">
        <v>6</v>
      </c>
      <c r="E18" s="34"/>
      <c r="F18" s="48" t="s">
        <v>103</v>
      </c>
      <c r="G18" s="49" t="s">
        <v>644</v>
      </c>
      <c r="H18" s="50">
        <v>0</v>
      </c>
      <c r="I18" s="34"/>
      <c r="J18" s="48" t="s">
        <v>103</v>
      </c>
      <c r="K18" s="417" t="s">
        <v>588</v>
      </c>
      <c r="L18" s="50">
        <v>0</v>
      </c>
      <c r="M18" s="34"/>
      <c r="N18" s="48" t="s">
        <v>103</v>
      </c>
      <c r="O18" s="523" t="s">
        <v>533</v>
      </c>
      <c r="P18" s="50">
        <v>0</v>
      </c>
      <c r="Q18" s="35"/>
    </row>
    <row r="19" spans="2:18" ht="12.95" customHeight="1">
      <c r="B19" s="48" t="s">
        <v>103</v>
      </c>
      <c r="C19" s="49" t="s">
        <v>732</v>
      </c>
      <c r="D19" s="50">
        <v>6</v>
      </c>
      <c r="E19" s="34"/>
      <c r="F19" s="48" t="s">
        <v>103</v>
      </c>
      <c r="G19" s="49" t="s">
        <v>645</v>
      </c>
      <c r="H19" s="50">
        <v>0</v>
      </c>
      <c r="I19" s="34"/>
      <c r="J19" s="48" t="s">
        <v>103</v>
      </c>
      <c r="K19" s="49" t="s">
        <v>590</v>
      </c>
      <c r="L19" s="50">
        <v>0</v>
      </c>
      <c r="M19" s="34"/>
      <c r="N19" s="48" t="s">
        <v>103</v>
      </c>
      <c r="O19" s="523" t="s">
        <v>1072</v>
      </c>
      <c r="P19" s="50">
        <v>6</v>
      </c>
      <c r="Q19" s="35"/>
    </row>
    <row r="20" spans="2:18" ht="12.95" customHeight="1">
      <c r="B20" s="48" t="s">
        <v>104</v>
      </c>
      <c r="C20" s="49" t="s">
        <v>735</v>
      </c>
      <c r="D20" s="50">
        <v>0</v>
      </c>
      <c r="E20" s="34"/>
      <c r="F20" s="48" t="s">
        <v>104</v>
      </c>
      <c r="G20" s="49" t="s">
        <v>648</v>
      </c>
      <c r="H20" s="50">
        <v>0</v>
      </c>
      <c r="I20" s="34"/>
      <c r="J20" s="48" t="s">
        <v>104</v>
      </c>
      <c r="K20" s="417" t="s">
        <v>592</v>
      </c>
      <c r="L20" s="50">
        <v>0</v>
      </c>
      <c r="M20" s="34"/>
      <c r="N20" s="48" t="s">
        <v>104</v>
      </c>
      <c r="O20" s="523" t="s">
        <v>534</v>
      </c>
      <c r="P20" s="50">
        <v>0</v>
      </c>
      <c r="Q20" s="35"/>
    </row>
    <row r="21" spans="2:18" ht="12.95" customHeight="1">
      <c r="B21" s="48" t="s">
        <v>104</v>
      </c>
      <c r="C21" s="49" t="s">
        <v>737</v>
      </c>
      <c r="D21" s="50">
        <v>3</v>
      </c>
      <c r="E21" s="34"/>
      <c r="F21" s="48" t="s">
        <v>104</v>
      </c>
      <c r="G21" s="49" t="s">
        <v>650</v>
      </c>
      <c r="H21" s="50">
        <v>0</v>
      </c>
      <c r="I21" s="34"/>
      <c r="J21" s="48" t="s">
        <v>104</v>
      </c>
      <c r="K21" s="418" t="s">
        <v>595</v>
      </c>
      <c r="L21" s="50">
        <v>0</v>
      </c>
      <c r="M21" s="34"/>
      <c r="N21" s="48" t="s">
        <v>104</v>
      </c>
      <c r="O21" s="523" t="s">
        <v>535</v>
      </c>
      <c r="P21" s="50">
        <v>3</v>
      </c>
      <c r="Q21" s="35"/>
    </row>
    <row r="22" spans="2:18" ht="12.95" customHeight="1">
      <c r="B22" s="48" t="s">
        <v>104</v>
      </c>
      <c r="C22" s="49" t="s">
        <v>739</v>
      </c>
      <c r="D22" s="50">
        <v>0</v>
      </c>
      <c r="E22" s="34"/>
      <c r="F22" s="48" t="s">
        <v>104</v>
      </c>
      <c r="G22" s="49" t="s">
        <v>649</v>
      </c>
      <c r="H22" s="50">
        <v>0</v>
      </c>
      <c r="I22" s="34"/>
      <c r="J22" s="48" t="s">
        <v>104</v>
      </c>
      <c r="K22" s="49" t="s">
        <v>594</v>
      </c>
      <c r="L22" s="50">
        <v>0</v>
      </c>
      <c r="M22" s="34"/>
      <c r="N22" s="48" t="s">
        <v>104</v>
      </c>
      <c r="O22" s="587" t="s">
        <v>537</v>
      </c>
      <c r="P22" s="50">
        <v>0</v>
      </c>
      <c r="Q22" s="35"/>
    </row>
    <row r="23" spans="2:18" ht="12.95" customHeight="1">
      <c r="B23" s="48" t="s">
        <v>105</v>
      </c>
      <c r="C23" s="49" t="s">
        <v>740</v>
      </c>
      <c r="D23" s="50">
        <v>0</v>
      </c>
      <c r="E23" s="34"/>
      <c r="F23" s="48" t="s">
        <v>105</v>
      </c>
      <c r="G23" s="49" t="s">
        <v>653</v>
      </c>
      <c r="H23" s="50">
        <v>17</v>
      </c>
      <c r="I23" s="34"/>
      <c r="J23" s="48" t="s">
        <v>105</v>
      </c>
      <c r="K23" s="49" t="s">
        <v>596</v>
      </c>
      <c r="L23" s="50">
        <v>4</v>
      </c>
      <c r="M23" s="34"/>
      <c r="N23" s="48" t="s">
        <v>105</v>
      </c>
      <c r="O23" s="523" t="s">
        <v>538</v>
      </c>
      <c r="P23" s="50">
        <v>16</v>
      </c>
      <c r="Q23" s="35"/>
    </row>
    <row r="24" spans="2:18" ht="12.95" customHeight="1">
      <c r="B24" s="48" t="s">
        <v>106</v>
      </c>
      <c r="C24" s="49" t="s">
        <v>742</v>
      </c>
      <c r="D24" s="50">
        <v>0</v>
      </c>
      <c r="E24" s="34"/>
      <c r="F24" s="48" t="s">
        <v>106</v>
      </c>
      <c r="G24" s="49" t="s">
        <v>655</v>
      </c>
      <c r="H24" s="50">
        <v>0</v>
      </c>
      <c r="I24" s="34"/>
      <c r="J24" s="48" t="s">
        <v>106</v>
      </c>
      <c r="K24" s="49" t="s">
        <v>598</v>
      </c>
      <c r="L24" s="50">
        <v>12</v>
      </c>
      <c r="M24" s="34"/>
      <c r="N24" s="48" t="s">
        <v>106</v>
      </c>
      <c r="O24" s="523" t="s">
        <v>423</v>
      </c>
      <c r="P24" s="50">
        <v>0</v>
      </c>
      <c r="Q24" s="35"/>
    </row>
    <row r="25" spans="2:18" ht="12.95" customHeight="1">
      <c r="B25" s="48"/>
      <c r="C25" s="51" t="s">
        <v>28</v>
      </c>
      <c r="D25" s="52">
        <f>SUM(D17:D24)</f>
        <v>15</v>
      </c>
      <c r="E25" s="34"/>
      <c r="F25" s="48"/>
      <c r="G25" s="53" t="s">
        <v>28</v>
      </c>
      <c r="H25" s="52">
        <f>SUM(H17:H24)</f>
        <v>20</v>
      </c>
      <c r="I25" s="34"/>
      <c r="J25" s="48"/>
      <c r="K25" s="51" t="s">
        <v>28</v>
      </c>
      <c r="L25" s="52">
        <f>SUM(L17:L24)</f>
        <v>31</v>
      </c>
      <c r="M25" s="34"/>
      <c r="N25" s="48"/>
      <c r="O25" s="51" t="s">
        <v>28</v>
      </c>
      <c r="P25" s="52">
        <f>SUM(P17:P24)</f>
        <v>25</v>
      </c>
    </row>
    <row r="26" spans="2:18" ht="12.95" customHeight="1">
      <c r="B26" s="34"/>
      <c r="C26" s="34"/>
      <c r="D26" s="54"/>
      <c r="E26" s="34"/>
      <c r="F26" s="34"/>
      <c r="G26" s="34"/>
      <c r="H26" s="54"/>
      <c r="I26" s="34"/>
      <c r="J26" s="34"/>
      <c r="K26" s="34"/>
      <c r="L26" s="54"/>
      <c r="M26" s="34"/>
      <c r="N26" s="34"/>
      <c r="O26" s="34"/>
      <c r="P26" s="54"/>
    </row>
    <row r="27" spans="2:18" ht="12.95" customHeight="1">
      <c r="B27" s="800" t="s">
        <v>149</v>
      </c>
      <c r="C27" s="801"/>
      <c r="D27" s="331" t="s">
        <v>210</v>
      </c>
      <c r="E27" s="34"/>
      <c r="F27" s="800" t="s">
        <v>24</v>
      </c>
      <c r="G27" s="801"/>
      <c r="H27" s="331" t="s">
        <v>210</v>
      </c>
      <c r="I27" s="34"/>
      <c r="J27" s="802" t="s">
        <v>19</v>
      </c>
      <c r="K27" s="803"/>
      <c r="L27" s="331" t="s">
        <v>210</v>
      </c>
      <c r="M27" s="34"/>
      <c r="N27" s="800" t="s">
        <v>82</v>
      </c>
      <c r="O27" s="801"/>
      <c r="P27" s="331" t="s">
        <v>210</v>
      </c>
      <c r="R27" s="5"/>
    </row>
    <row r="28" spans="2:18" ht="12.95" customHeight="1">
      <c r="B28" s="48" t="s">
        <v>102</v>
      </c>
      <c r="C28" s="49" t="s">
        <v>714</v>
      </c>
      <c r="D28" s="50">
        <v>6</v>
      </c>
      <c r="E28" s="34"/>
      <c r="F28" s="48" t="s">
        <v>102</v>
      </c>
      <c r="G28" s="49" t="s">
        <v>614</v>
      </c>
      <c r="H28" s="50">
        <v>0</v>
      </c>
      <c r="I28" s="34"/>
      <c r="J28" s="48" t="s">
        <v>102</v>
      </c>
      <c r="K28" s="49" t="s">
        <v>684</v>
      </c>
      <c r="L28" s="50">
        <v>6</v>
      </c>
      <c r="M28" s="34"/>
      <c r="N28" s="48" t="s">
        <v>102</v>
      </c>
      <c r="O28" s="49" t="s">
        <v>557</v>
      </c>
      <c r="P28" s="50">
        <v>6</v>
      </c>
      <c r="R28" s="5"/>
    </row>
    <row r="29" spans="2:18" ht="12.95" customHeight="1">
      <c r="B29" s="48" t="s">
        <v>103</v>
      </c>
      <c r="C29" s="49" t="s">
        <v>717</v>
      </c>
      <c r="D29" s="50">
        <v>6</v>
      </c>
      <c r="E29" s="34"/>
      <c r="F29" s="48" t="s">
        <v>103</v>
      </c>
      <c r="G29" s="49" t="s">
        <v>574</v>
      </c>
      <c r="H29" s="50">
        <v>6</v>
      </c>
      <c r="I29" s="34"/>
      <c r="J29" s="48" t="s">
        <v>103</v>
      </c>
      <c r="K29" s="49" t="s">
        <v>687</v>
      </c>
      <c r="L29" s="50">
        <v>0</v>
      </c>
      <c r="M29" s="34"/>
      <c r="N29" s="48" t="s">
        <v>103</v>
      </c>
      <c r="O29" s="49" t="s">
        <v>558</v>
      </c>
      <c r="P29" s="50">
        <v>0</v>
      </c>
      <c r="R29" s="5"/>
    </row>
    <row r="30" spans="2:18" ht="12.95" customHeight="1">
      <c r="B30" s="48" t="s">
        <v>103</v>
      </c>
      <c r="C30" s="49" t="s">
        <v>716</v>
      </c>
      <c r="D30" s="50">
        <v>0</v>
      </c>
      <c r="E30" s="34"/>
      <c r="F30" s="48" t="s">
        <v>103</v>
      </c>
      <c r="G30" s="49" t="s">
        <v>955</v>
      </c>
      <c r="H30" s="50">
        <v>0</v>
      </c>
      <c r="I30" s="34"/>
      <c r="J30" s="48" t="s">
        <v>103</v>
      </c>
      <c r="K30" s="49" t="s">
        <v>686</v>
      </c>
      <c r="L30" s="50">
        <v>12</v>
      </c>
      <c r="M30" s="34"/>
      <c r="N30" s="48" t="s">
        <v>103</v>
      </c>
      <c r="O30" s="49" t="s">
        <v>559</v>
      </c>
      <c r="P30" s="50">
        <v>6</v>
      </c>
      <c r="R30" s="5"/>
    </row>
    <row r="31" spans="2:18" ht="12.95" customHeight="1">
      <c r="B31" s="48" t="s">
        <v>104</v>
      </c>
      <c r="C31" s="49" t="s">
        <v>719</v>
      </c>
      <c r="D31" s="50">
        <v>0</v>
      </c>
      <c r="E31" s="34"/>
      <c r="F31" s="48" t="s">
        <v>104</v>
      </c>
      <c r="G31" s="49" t="s">
        <v>1194</v>
      </c>
      <c r="H31" s="50">
        <v>3</v>
      </c>
      <c r="I31" s="34"/>
      <c r="J31" s="48" t="s">
        <v>104</v>
      </c>
      <c r="K31" s="49" t="s">
        <v>690</v>
      </c>
      <c r="L31" s="50">
        <v>0</v>
      </c>
      <c r="M31" s="34"/>
      <c r="N31" s="48" t="s">
        <v>104</v>
      </c>
      <c r="O31" s="49" t="s">
        <v>562</v>
      </c>
      <c r="P31" s="50">
        <v>0</v>
      </c>
      <c r="R31" s="5"/>
    </row>
    <row r="32" spans="2:18" ht="12.95" customHeight="1">
      <c r="B32" s="48" t="s">
        <v>104</v>
      </c>
      <c r="C32" s="49" t="s">
        <v>1162</v>
      </c>
      <c r="D32" s="50">
        <v>3</v>
      </c>
      <c r="E32" s="34"/>
      <c r="F32" s="48" t="s">
        <v>104</v>
      </c>
      <c r="G32" s="49" t="s">
        <v>1075</v>
      </c>
      <c r="H32" s="50">
        <v>0</v>
      </c>
      <c r="I32" s="34"/>
      <c r="J32" s="48" t="s">
        <v>104</v>
      </c>
      <c r="K32" s="49" t="s">
        <v>691</v>
      </c>
      <c r="L32" s="50">
        <v>0</v>
      </c>
      <c r="M32" s="34"/>
      <c r="N32" s="48" t="s">
        <v>104</v>
      </c>
      <c r="O32" s="49" t="s">
        <v>1078</v>
      </c>
      <c r="P32" s="50">
        <v>0</v>
      </c>
      <c r="R32" s="5"/>
    </row>
    <row r="33" spans="2:18" ht="12.95" customHeight="1">
      <c r="B33" s="48" t="s">
        <v>104</v>
      </c>
      <c r="C33" s="49" t="s">
        <v>723</v>
      </c>
      <c r="D33" s="50">
        <v>0</v>
      </c>
      <c r="E33" s="34"/>
      <c r="F33" s="48" t="s">
        <v>104</v>
      </c>
      <c r="G33" s="49" t="s">
        <v>1160</v>
      </c>
      <c r="H33" s="50">
        <v>0</v>
      </c>
      <c r="I33" s="34"/>
      <c r="J33" s="48" t="s">
        <v>104</v>
      </c>
      <c r="K33" s="49" t="s">
        <v>694</v>
      </c>
      <c r="L33" s="50">
        <v>0</v>
      </c>
      <c r="M33" s="34"/>
      <c r="N33" s="48" t="s">
        <v>104</v>
      </c>
      <c r="O33" s="49" t="s">
        <v>564</v>
      </c>
      <c r="P33" s="50">
        <v>0</v>
      </c>
      <c r="R33" s="5"/>
    </row>
    <row r="34" spans="2:18" ht="12.95" customHeight="1">
      <c r="B34" s="48" t="s">
        <v>105</v>
      </c>
      <c r="C34" s="49" t="s">
        <v>725</v>
      </c>
      <c r="D34" s="50">
        <v>6</v>
      </c>
      <c r="E34" s="34"/>
      <c r="F34" s="48" t="s">
        <v>105</v>
      </c>
      <c r="G34" s="49" t="s">
        <v>923</v>
      </c>
      <c r="H34" s="50">
        <v>9</v>
      </c>
      <c r="I34" s="34"/>
      <c r="J34" s="48" t="s">
        <v>105</v>
      </c>
      <c r="K34" s="49" t="s">
        <v>695</v>
      </c>
      <c r="L34" s="50">
        <v>9</v>
      </c>
      <c r="M34" s="34"/>
      <c r="N34" s="48" t="s">
        <v>105</v>
      </c>
      <c r="O34" s="49" t="s">
        <v>568</v>
      </c>
      <c r="P34" s="50">
        <v>7</v>
      </c>
      <c r="R34" s="5"/>
    </row>
    <row r="35" spans="2:18" ht="12.95" customHeight="1">
      <c r="B35" s="48" t="s">
        <v>106</v>
      </c>
      <c r="C35" s="49" t="s">
        <v>726</v>
      </c>
      <c r="D35" s="50">
        <v>0</v>
      </c>
      <c r="E35" s="34"/>
      <c r="F35" s="48" t="s">
        <v>106</v>
      </c>
      <c r="G35" s="49" t="s">
        <v>584</v>
      </c>
      <c r="H35" s="50">
        <v>0</v>
      </c>
      <c r="I35" s="34"/>
      <c r="J35" s="48" t="s">
        <v>106</v>
      </c>
      <c r="K35" s="49" t="s">
        <v>697</v>
      </c>
      <c r="L35" s="50">
        <v>0</v>
      </c>
      <c r="M35" s="34"/>
      <c r="N35" s="48" t="s">
        <v>106</v>
      </c>
      <c r="O35" s="49" t="s">
        <v>569</v>
      </c>
      <c r="P35" s="50">
        <v>0</v>
      </c>
      <c r="R35" s="5"/>
    </row>
    <row r="36" spans="2:18" ht="12.95" customHeight="1">
      <c r="B36" s="48"/>
      <c r="C36" s="51" t="s">
        <v>28</v>
      </c>
      <c r="D36" s="52">
        <f>SUM(D28:D35)</f>
        <v>21</v>
      </c>
      <c r="E36" s="34"/>
      <c r="F36" s="48"/>
      <c r="G36" s="51" t="s">
        <v>28</v>
      </c>
      <c r="H36" s="52">
        <f>SUM(H28:H35)</f>
        <v>18</v>
      </c>
      <c r="I36" s="34"/>
      <c r="J36" s="48"/>
      <c r="K36" s="51" t="s">
        <v>28</v>
      </c>
      <c r="L36" s="52">
        <f>SUM(L28:L35)</f>
        <v>27</v>
      </c>
      <c r="M36" s="34"/>
      <c r="N36" s="49"/>
      <c r="O36" s="53" t="s">
        <v>28</v>
      </c>
      <c r="P36" s="52">
        <f>SUM(P28:P35)</f>
        <v>19</v>
      </c>
    </row>
    <row r="37" spans="2:18" ht="12.95" customHeight="1">
      <c r="B37" s="34"/>
      <c r="C37" s="34"/>
      <c r="D37" s="54"/>
      <c r="E37" s="34"/>
      <c r="F37" s="34"/>
      <c r="G37" s="45"/>
      <c r="H37" s="54"/>
      <c r="I37" s="34"/>
      <c r="J37" s="34"/>
      <c r="K37" s="45"/>
      <c r="L37" s="56"/>
      <c r="M37" s="34"/>
      <c r="N37" s="34"/>
      <c r="O37" s="45"/>
      <c r="P37" s="54"/>
    </row>
    <row r="38" spans="2:18" ht="12.95" customHeight="1">
      <c r="B38" s="800" t="s">
        <v>57</v>
      </c>
      <c r="C38" s="801"/>
      <c r="D38" s="331" t="s">
        <v>210</v>
      </c>
      <c r="E38" s="34"/>
      <c r="F38" s="876" t="str">
        <f>'[10]Team Totals'!$A$28</f>
        <v>Bandits</v>
      </c>
      <c r="G38" s="877"/>
      <c r="H38" s="331" t="s">
        <v>210</v>
      </c>
      <c r="I38" s="34"/>
      <c r="J38" s="876" t="str">
        <f>'[10]Team Totals'!$A$14</f>
        <v>Bellcows</v>
      </c>
      <c r="K38" s="877"/>
      <c r="L38" s="331" t="s">
        <v>210</v>
      </c>
      <c r="M38" s="34"/>
      <c r="N38" s="806" t="s">
        <v>150</v>
      </c>
      <c r="O38" s="806"/>
      <c r="P38" s="331" t="s">
        <v>210</v>
      </c>
      <c r="R38" s="21"/>
    </row>
    <row r="39" spans="2:18" ht="12.95" customHeight="1">
      <c r="B39" s="48" t="s">
        <v>102</v>
      </c>
      <c r="C39" s="49" t="s">
        <v>699</v>
      </c>
      <c r="D39" s="50">
        <v>12</v>
      </c>
      <c r="E39" s="34"/>
      <c r="F39" s="48" t="s">
        <v>102</v>
      </c>
      <c r="G39" s="49" t="s">
        <v>658</v>
      </c>
      <c r="H39" s="50">
        <v>6</v>
      </c>
      <c r="I39" s="34"/>
      <c r="J39" s="48" t="s">
        <v>102</v>
      </c>
      <c r="K39" s="49" t="s">
        <v>628</v>
      </c>
      <c r="L39" s="50">
        <v>9</v>
      </c>
      <c r="M39" s="34"/>
      <c r="N39" s="48" t="s">
        <v>102</v>
      </c>
      <c r="O39" s="49" t="s">
        <v>670</v>
      </c>
      <c r="P39" s="50">
        <v>0</v>
      </c>
      <c r="R39" s="21"/>
    </row>
    <row r="40" spans="2:18" ht="12.95" customHeight="1">
      <c r="B40" s="48" t="s">
        <v>103</v>
      </c>
      <c r="C40" s="49" t="s">
        <v>703</v>
      </c>
      <c r="D40" s="50">
        <v>6</v>
      </c>
      <c r="E40" s="34"/>
      <c r="F40" s="48" t="s">
        <v>103</v>
      </c>
      <c r="G40" s="49" t="s">
        <v>660</v>
      </c>
      <c r="H40" s="50">
        <v>18</v>
      </c>
      <c r="I40" s="34"/>
      <c r="J40" s="48" t="s">
        <v>103</v>
      </c>
      <c r="K40" s="49" t="s">
        <v>493</v>
      </c>
      <c r="L40" s="50">
        <v>0</v>
      </c>
      <c r="M40" s="34"/>
      <c r="N40" s="48" t="s">
        <v>103</v>
      </c>
      <c r="O40" s="49" t="s">
        <v>673</v>
      </c>
      <c r="P40" s="50">
        <v>0</v>
      </c>
      <c r="R40" s="21"/>
    </row>
    <row r="41" spans="2:18" ht="12.95" customHeight="1">
      <c r="B41" s="48" t="s">
        <v>103</v>
      </c>
      <c r="C41" s="49" t="s">
        <v>704</v>
      </c>
      <c r="D41" s="50">
        <v>0</v>
      </c>
      <c r="E41" s="34"/>
      <c r="F41" s="48" t="s">
        <v>103</v>
      </c>
      <c r="G41" s="49" t="s">
        <v>884</v>
      </c>
      <c r="H41" s="50">
        <v>0</v>
      </c>
      <c r="I41" s="34"/>
      <c r="J41" s="48" t="s">
        <v>103</v>
      </c>
      <c r="K41" s="49" t="s">
        <v>631</v>
      </c>
      <c r="L41" s="50">
        <v>6</v>
      </c>
      <c r="M41" s="34"/>
      <c r="N41" s="48" t="s">
        <v>103</v>
      </c>
      <c r="O41" s="49" t="s">
        <v>676</v>
      </c>
      <c r="P41" s="50">
        <v>0</v>
      </c>
      <c r="R41" s="22"/>
    </row>
    <row r="42" spans="2:18" ht="12.95" customHeight="1">
      <c r="B42" s="48" t="s">
        <v>104</v>
      </c>
      <c r="C42" s="49" t="s">
        <v>705</v>
      </c>
      <c r="D42" s="50">
        <v>3</v>
      </c>
      <c r="E42" s="34"/>
      <c r="F42" s="48" t="s">
        <v>104</v>
      </c>
      <c r="G42" s="49" t="s">
        <v>663</v>
      </c>
      <c r="H42" s="50">
        <v>0</v>
      </c>
      <c r="I42" s="34"/>
      <c r="J42" s="48" t="s">
        <v>104</v>
      </c>
      <c r="K42" s="49" t="s">
        <v>633</v>
      </c>
      <c r="L42" s="50">
        <v>0</v>
      </c>
      <c r="M42" s="34"/>
      <c r="N42" s="48" t="s">
        <v>104</v>
      </c>
      <c r="O42" s="49" t="s">
        <v>498</v>
      </c>
      <c r="P42" s="50">
        <v>0</v>
      </c>
      <c r="R42" s="22"/>
    </row>
    <row r="43" spans="2:18" ht="12.95" customHeight="1">
      <c r="B43" s="48" t="s">
        <v>104</v>
      </c>
      <c r="C43" s="49" t="s">
        <v>706</v>
      </c>
      <c r="D43" s="50">
        <v>3</v>
      </c>
      <c r="E43" s="34"/>
      <c r="F43" s="48" t="s">
        <v>104</v>
      </c>
      <c r="G43" s="49" t="s">
        <v>491</v>
      </c>
      <c r="H43" s="50">
        <v>0</v>
      </c>
      <c r="I43" s="34"/>
      <c r="J43" s="48" t="s">
        <v>104</v>
      </c>
      <c r="K43" s="49" t="s">
        <v>636</v>
      </c>
      <c r="L43" s="50">
        <v>0</v>
      </c>
      <c r="M43" s="34"/>
      <c r="N43" s="48" t="s">
        <v>104</v>
      </c>
      <c r="O43" s="49" t="s">
        <v>677</v>
      </c>
      <c r="P43" s="50">
        <v>0</v>
      </c>
      <c r="R43" s="22"/>
    </row>
    <row r="44" spans="2:18" ht="12.95" customHeight="1">
      <c r="B44" s="48" t="s">
        <v>104</v>
      </c>
      <c r="C44" s="49" t="s">
        <v>709</v>
      </c>
      <c r="D44" s="50">
        <v>6</v>
      </c>
      <c r="E44" s="34"/>
      <c r="F44" s="48" t="s">
        <v>104</v>
      </c>
      <c r="G44" s="49" t="s">
        <v>666</v>
      </c>
      <c r="H44" s="50">
        <v>0</v>
      </c>
      <c r="I44" s="34"/>
      <c r="J44" s="48" t="s">
        <v>104</v>
      </c>
      <c r="K44" s="49" t="s">
        <v>635</v>
      </c>
      <c r="L44" s="50">
        <v>3</v>
      </c>
      <c r="M44" s="34"/>
      <c r="N44" s="48" t="s">
        <v>104</v>
      </c>
      <c r="O44" s="49" t="s">
        <v>497</v>
      </c>
      <c r="P44" s="50">
        <v>3</v>
      </c>
      <c r="R44" s="22"/>
    </row>
    <row r="45" spans="2:18" ht="12.95" customHeight="1">
      <c r="B45" s="48" t="s">
        <v>105</v>
      </c>
      <c r="C45" s="49" t="s">
        <v>710</v>
      </c>
      <c r="D45" s="50">
        <v>13</v>
      </c>
      <c r="E45" s="34"/>
      <c r="F45" s="48" t="s">
        <v>105</v>
      </c>
      <c r="G45" s="49" t="s">
        <v>667</v>
      </c>
      <c r="H45" s="50">
        <v>6</v>
      </c>
      <c r="I45" s="34"/>
      <c r="J45" s="48" t="s">
        <v>105</v>
      </c>
      <c r="K45" s="49" t="s">
        <v>638</v>
      </c>
      <c r="L45" s="50">
        <v>12</v>
      </c>
      <c r="M45" s="34"/>
      <c r="N45" s="48" t="s">
        <v>105</v>
      </c>
      <c r="O45" s="49" t="s">
        <v>1076</v>
      </c>
      <c r="P45" s="50">
        <v>6</v>
      </c>
      <c r="R45" s="26"/>
    </row>
    <row r="46" spans="2:18" ht="12.95" customHeight="1">
      <c r="B46" s="48" t="s">
        <v>106</v>
      </c>
      <c r="C46" s="49" t="s">
        <v>712</v>
      </c>
      <c r="D46" s="50">
        <v>0</v>
      </c>
      <c r="E46" s="34"/>
      <c r="F46" s="48" t="s">
        <v>106</v>
      </c>
      <c r="G46" s="49" t="s">
        <v>668</v>
      </c>
      <c r="H46" s="50">
        <v>12</v>
      </c>
      <c r="I46" s="34"/>
      <c r="J46" s="48" t="s">
        <v>106</v>
      </c>
      <c r="K46" s="49" t="s">
        <v>640</v>
      </c>
      <c r="L46" s="50">
        <v>0</v>
      </c>
      <c r="M46" s="34"/>
      <c r="N46" s="48" t="s">
        <v>106</v>
      </c>
      <c r="O46" s="49" t="s">
        <v>683</v>
      </c>
      <c r="P46" s="50">
        <v>0</v>
      </c>
    </row>
    <row r="47" spans="2:18" ht="12.95" customHeight="1">
      <c r="B47" s="48"/>
      <c r="C47" s="51" t="s">
        <v>28</v>
      </c>
      <c r="D47" s="52">
        <f>SUM(D39:D46)</f>
        <v>43</v>
      </c>
      <c r="E47" s="34"/>
      <c r="F47" s="48"/>
      <c r="G47" s="51" t="s">
        <v>28</v>
      </c>
      <c r="H47" s="52">
        <f>SUM(H39:H46)</f>
        <v>42</v>
      </c>
      <c r="I47" s="34"/>
      <c r="J47" s="48"/>
      <c r="K47" s="51" t="s">
        <v>28</v>
      </c>
      <c r="L47" s="52">
        <f>SUM(L39:L46)</f>
        <v>30</v>
      </c>
      <c r="M47" s="34"/>
      <c r="N47" s="48"/>
      <c r="O47" s="51" t="s">
        <v>28</v>
      </c>
      <c r="P47" s="52">
        <f>SUM(P39:P46)</f>
        <v>9</v>
      </c>
    </row>
    <row r="48" spans="2:18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0" ht="12.95" customHeight="1">
      <c r="B49" s="799" t="s">
        <v>30</v>
      </c>
      <c r="C49" s="799"/>
      <c r="D49" s="799"/>
      <c r="E49" s="799"/>
      <c r="F49" s="799"/>
      <c r="G49" s="799"/>
      <c r="H49" s="799"/>
      <c r="I49" s="799"/>
      <c r="J49" s="799"/>
      <c r="K49" s="799"/>
      <c r="L49" s="799"/>
      <c r="M49" s="799"/>
      <c r="N49" s="799"/>
      <c r="O49" s="57" t="s">
        <v>71</v>
      </c>
      <c r="P49" s="58"/>
      <c r="R49" s="426"/>
      <c r="S49" s="357"/>
      <c r="T49" s="355"/>
    </row>
    <row r="50" spans="2:20" ht="12.95" customHeight="1">
      <c r="B50" s="204"/>
      <c r="C50" s="59" t="s">
        <v>1001</v>
      </c>
      <c r="D50" s="60">
        <f>D14</f>
        <v>18</v>
      </c>
      <c r="E50" s="61"/>
      <c r="F50" s="258" t="s">
        <v>81</v>
      </c>
      <c r="G50" s="59" t="s">
        <v>149</v>
      </c>
      <c r="H50" s="60">
        <f>D36</f>
        <v>21</v>
      </c>
      <c r="I50" s="61"/>
      <c r="J50" s="258" t="s">
        <v>81</v>
      </c>
      <c r="K50" s="59" t="s">
        <v>57</v>
      </c>
      <c r="L50" s="60">
        <f>D47</f>
        <v>43</v>
      </c>
      <c r="M50" s="61"/>
      <c r="N50" s="327" t="s">
        <v>81</v>
      </c>
      <c r="O50" s="59" t="s">
        <v>20</v>
      </c>
      <c r="P50" s="63">
        <f>L14</f>
        <v>39</v>
      </c>
      <c r="R50" s="761"/>
      <c r="S50" s="761"/>
      <c r="T50" s="761"/>
    </row>
    <row r="51" spans="2:20" ht="12.95" customHeight="1">
      <c r="B51" s="328" t="s">
        <v>81</v>
      </c>
      <c r="C51" s="45" t="s">
        <v>183</v>
      </c>
      <c r="D51" s="64">
        <f>H47</f>
        <v>42</v>
      </c>
      <c r="E51" s="64"/>
      <c r="F51" s="72"/>
      <c r="G51" s="45" t="s">
        <v>852</v>
      </c>
      <c r="H51" s="64">
        <f>H25</f>
        <v>20</v>
      </c>
      <c r="I51" s="34"/>
      <c r="J51" s="64"/>
      <c r="K51" s="45" t="s">
        <v>759</v>
      </c>
      <c r="L51" s="64">
        <f>L25</f>
        <v>31</v>
      </c>
      <c r="M51" s="34"/>
      <c r="N51" s="72"/>
      <c r="O51" s="45" t="s">
        <v>757</v>
      </c>
      <c r="P51" s="67">
        <f>P14</f>
        <v>25</v>
      </c>
      <c r="R51" s="761"/>
      <c r="S51" s="761"/>
      <c r="T51" s="761"/>
    </row>
    <row r="52" spans="2:20" ht="12.95" customHeight="1">
      <c r="B52" s="419"/>
      <c r="E52" s="34"/>
      <c r="F52" s="113"/>
      <c r="I52" s="34"/>
      <c r="J52" s="54"/>
      <c r="M52" s="34"/>
      <c r="N52" s="101"/>
      <c r="O52" s="150"/>
      <c r="P52" s="154"/>
      <c r="R52" s="761"/>
      <c r="S52" s="761"/>
      <c r="T52" s="761"/>
    </row>
    <row r="53" spans="2:20" ht="12.95" customHeight="1">
      <c r="B53" s="328" t="s">
        <v>81</v>
      </c>
      <c r="C53" s="45" t="s">
        <v>111</v>
      </c>
      <c r="D53" s="64">
        <f>P25</f>
        <v>25</v>
      </c>
      <c r="E53" s="34"/>
      <c r="F53" s="72"/>
      <c r="G53" s="45" t="s">
        <v>145</v>
      </c>
      <c r="H53" s="64">
        <f>H14</f>
        <v>7</v>
      </c>
      <c r="I53" s="34"/>
      <c r="J53" s="64"/>
      <c r="K53" s="45" t="s">
        <v>21</v>
      </c>
      <c r="L53" s="64">
        <f>D25</f>
        <v>15</v>
      </c>
      <c r="M53" s="34"/>
      <c r="N53" s="72" t="s">
        <v>31</v>
      </c>
      <c r="O53" s="45" t="s">
        <v>760</v>
      </c>
      <c r="P53" s="67">
        <f>L36</f>
        <v>27</v>
      </c>
      <c r="R53" s="761"/>
      <c r="S53" s="761"/>
      <c r="T53" s="761"/>
    </row>
    <row r="54" spans="2:20" ht="12.95" customHeight="1">
      <c r="B54" s="206"/>
      <c r="C54" s="73" t="s">
        <v>926</v>
      </c>
      <c r="D54" s="74">
        <f>P47</f>
        <v>9</v>
      </c>
      <c r="E54" s="73"/>
      <c r="F54" s="99" t="s">
        <v>31</v>
      </c>
      <c r="G54" s="73" t="s">
        <v>1196</v>
      </c>
      <c r="H54" s="74">
        <f>P36</f>
        <v>19</v>
      </c>
      <c r="I54" s="142"/>
      <c r="J54" s="99" t="s">
        <v>31</v>
      </c>
      <c r="K54" s="73" t="s">
        <v>372</v>
      </c>
      <c r="L54" s="74">
        <f>L47</f>
        <v>30</v>
      </c>
      <c r="M54" s="142"/>
      <c r="N54" s="99"/>
      <c r="O54" s="73" t="s">
        <v>24</v>
      </c>
      <c r="P54" s="75">
        <f>H36</f>
        <v>18</v>
      </c>
      <c r="R54" s="761"/>
      <c r="S54" s="761"/>
      <c r="T54" s="761"/>
    </row>
    <row r="55" spans="2:20" ht="12.95" customHeight="1">
      <c r="B55" s="34"/>
      <c r="C55" s="34"/>
      <c r="D55" s="34"/>
      <c r="E55" s="34"/>
      <c r="F55" s="34"/>
      <c r="G55" s="34"/>
      <c r="H55" s="34"/>
      <c r="I55" s="34"/>
      <c r="J55" s="76"/>
      <c r="K55" s="76"/>
      <c r="L55" s="34"/>
      <c r="M55" s="34"/>
      <c r="N55" s="34"/>
      <c r="O55" s="34"/>
      <c r="P55" s="34"/>
      <c r="R55" s="761"/>
      <c r="S55" s="761"/>
      <c r="T55" s="761"/>
    </row>
    <row r="56" spans="2:20" ht="12.95" customHeight="1">
      <c r="B56" s="797" t="s">
        <v>131</v>
      </c>
      <c r="C56" s="798"/>
      <c r="D56" s="78" t="s">
        <v>29</v>
      </c>
      <c r="E56" s="34"/>
      <c r="F56" s="77" t="s">
        <v>32</v>
      </c>
      <c r="G56" s="79"/>
      <c r="H56" s="79"/>
      <c r="I56" s="79"/>
      <c r="J56" s="79"/>
      <c r="K56" s="79"/>
      <c r="L56" s="78"/>
      <c r="M56" s="45"/>
      <c r="N56" s="77" t="s">
        <v>407</v>
      </c>
      <c r="O56" s="79"/>
      <c r="P56" s="78"/>
      <c r="R56" s="761"/>
      <c r="S56" s="761"/>
      <c r="T56" s="761"/>
    </row>
    <row r="57" spans="2:20" ht="12.95" customHeight="1">
      <c r="B57" s="80" t="s">
        <v>57</v>
      </c>
      <c r="C57" s="81"/>
      <c r="D57" s="50">
        <f>$D$47</f>
        <v>43</v>
      </c>
      <c r="E57" s="34"/>
      <c r="F57" s="787" t="s">
        <v>1208</v>
      </c>
      <c r="G57" s="788"/>
      <c r="H57" s="788"/>
      <c r="I57" s="788"/>
      <c r="J57" s="788"/>
      <c r="K57" s="788"/>
      <c r="L57" s="789"/>
      <c r="M57" s="34"/>
      <c r="N57" s="339" t="s">
        <v>154</v>
      </c>
      <c r="O57" s="59"/>
      <c r="P57" s="250"/>
      <c r="R57" s="761"/>
      <c r="S57" s="761"/>
      <c r="T57" s="761"/>
    </row>
    <row r="58" spans="2:20" ht="12.95" customHeight="1">
      <c r="B58" s="80" t="s">
        <v>183</v>
      </c>
      <c r="C58" s="81"/>
      <c r="D58" s="50">
        <f>$H$47</f>
        <v>42</v>
      </c>
      <c r="E58" s="34"/>
      <c r="F58" s="787" t="s">
        <v>1209</v>
      </c>
      <c r="G58" s="788"/>
      <c r="H58" s="788"/>
      <c r="I58" s="788"/>
      <c r="J58" s="788"/>
      <c r="K58" s="788"/>
      <c r="L58" s="789"/>
      <c r="M58" s="34"/>
      <c r="N58" s="338" t="s">
        <v>856</v>
      </c>
      <c r="O58" s="142"/>
      <c r="P58" s="337">
        <f>MAX(D6:D12,H6:H12,L6:L12,P6:P12,D17:D23,H17:H23,L17:L23,P17:P23,D28:D34,H28:H34,L28:L34,P28:P34,D39:D45,H39:H45,L39:L45,P39:P45)</f>
        <v>24</v>
      </c>
    </row>
    <row r="59" spans="2:20" ht="12.95" customHeight="1">
      <c r="B59" s="80" t="s">
        <v>20</v>
      </c>
      <c r="C59" s="81"/>
      <c r="D59" s="50">
        <f>$L$14</f>
        <v>39</v>
      </c>
      <c r="E59" s="34"/>
      <c r="F59" s="787" t="s">
        <v>1210</v>
      </c>
      <c r="G59" s="788"/>
      <c r="H59" s="788"/>
      <c r="I59" s="788"/>
      <c r="J59" s="788"/>
      <c r="K59" s="788"/>
      <c r="L59" s="789"/>
      <c r="M59" s="34"/>
      <c r="N59" s="339" t="s">
        <v>155</v>
      </c>
      <c r="O59" s="59"/>
      <c r="P59" s="250"/>
      <c r="R59" s="6"/>
    </row>
    <row r="60" spans="2:20" ht="12.95" customHeight="1">
      <c r="B60" s="80" t="s">
        <v>25</v>
      </c>
      <c r="C60" s="81"/>
      <c r="D60" s="50">
        <f>$L$25</f>
        <v>31</v>
      </c>
      <c r="E60" s="34"/>
      <c r="F60" s="787" t="s">
        <v>1211</v>
      </c>
      <c r="G60" s="788"/>
      <c r="H60" s="788"/>
      <c r="I60" s="788"/>
      <c r="J60" s="788"/>
      <c r="K60" s="788"/>
      <c r="L60" s="789"/>
      <c r="M60" s="34"/>
      <c r="N60" s="338" t="s">
        <v>57</v>
      </c>
      <c r="O60" s="73"/>
      <c r="P60" s="337">
        <f>MAX(D14,H14,L14,P14,D25,H25,L25,P25,D36,H36,L36,P36,D47,H47,L47,P47)</f>
        <v>43</v>
      </c>
      <c r="R60" s="7"/>
    </row>
    <row r="61" spans="2:20" ht="12.95" customHeight="1">
      <c r="B61" s="80" t="s">
        <v>151</v>
      </c>
      <c r="C61" s="81"/>
      <c r="D61" s="50">
        <f>$L$47</f>
        <v>30</v>
      </c>
      <c r="E61" s="34"/>
      <c r="F61" s="787" t="s">
        <v>1212</v>
      </c>
      <c r="G61" s="788"/>
      <c r="H61" s="788"/>
      <c r="I61" s="788"/>
      <c r="J61" s="788"/>
      <c r="K61" s="788"/>
      <c r="L61" s="789"/>
      <c r="M61" s="34"/>
      <c r="N61" s="82" t="s">
        <v>156</v>
      </c>
      <c r="O61" s="34"/>
      <c r="P61" s="70"/>
      <c r="R61" s="7"/>
    </row>
    <row r="62" spans="2:20" ht="12.95" customHeight="1">
      <c r="B62" s="80" t="s">
        <v>19</v>
      </c>
      <c r="C62" s="81"/>
      <c r="D62" s="50">
        <f>$L$36</f>
        <v>27</v>
      </c>
      <c r="E62" s="34"/>
      <c r="F62" s="787" t="s">
        <v>1213</v>
      </c>
      <c r="G62" s="788"/>
      <c r="H62" s="788"/>
      <c r="I62" s="788"/>
      <c r="J62" s="788"/>
      <c r="K62" s="788"/>
      <c r="L62" s="789"/>
      <c r="M62" s="34"/>
      <c r="N62" s="68" t="s">
        <v>145</v>
      </c>
      <c r="O62" s="45"/>
      <c r="P62" s="70">
        <f>MIN(D14,H14,L14,P14,D25,H25,L25,P25,D36,H36,L36,P36,D47,H47,L47,P47)</f>
        <v>7</v>
      </c>
      <c r="R62" s="7"/>
    </row>
    <row r="63" spans="2:20" ht="12.95" customHeight="1">
      <c r="B63" s="80" t="s">
        <v>26</v>
      </c>
      <c r="C63" s="81"/>
      <c r="D63" s="50">
        <f>$P$14</f>
        <v>25</v>
      </c>
      <c r="E63" s="34"/>
      <c r="F63" s="787" t="s">
        <v>1214</v>
      </c>
      <c r="G63" s="788"/>
      <c r="H63" s="788"/>
      <c r="I63" s="788"/>
      <c r="J63" s="788"/>
      <c r="K63" s="788"/>
      <c r="L63" s="789"/>
      <c r="M63" s="34"/>
      <c r="N63" s="339" t="s">
        <v>166</v>
      </c>
      <c r="O63" s="61"/>
      <c r="P63" s="63"/>
      <c r="R63" s="8"/>
    </row>
    <row r="64" spans="2:20" ht="12.95" customHeight="1">
      <c r="B64" s="80" t="s">
        <v>111</v>
      </c>
      <c r="C64" s="81"/>
      <c r="D64" s="50">
        <f>$P$25</f>
        <v>25</v>
      </c>
      <c r="E64" s="34"/>
      <c r="F64" s="787" t="s">
        <v>1215</v>
      </c>
      <c r="G64" s="788"/>
      <c r="H64" s="788"/>
      <c r="I64" s="788"/>
      <c r="J64" s="788"/>
      <c r="K64" s="788"/>
      <c r="L64" s="789"/>
      <c r="M64" s="34"/>
      <c r="N64" s="807" t="s">
        <v>150</v>
      </c>
      <c r="O64" s="808"/>
      <c r="P64" s="83">
        <v>21</v>
      </c>
      <c r="R64" s="8"/>
    </row>
    <row r="65" spans="2:21" ht="12.95" customHeight="1">
      <c r="B65" s="80" t="s">
        <v>149</v>
      </c>
      <c r="C65" s="81"/>
      <c r="D65" s="50">
        <f>$D$36</f>
        <v>21</v>
      </c>
      <c r="E65" s="34"/>
      <c r="F65" s="787" t="s">
        <v>1216</v>
      </c>
      <c r="G65" s="788"/>
      <c r="H65" s="788"/>
      <c r="I65" s="788"/>
      <c r="J65" s="788"/>
      <c r="K65" s="788"/>
      <c r="L65" s="789"/>
      <c r="M65" s="34"/>
      <c r="N65" s="34"/>
      <c r="O65" s="34"/>
      <c r="P65" s="34"/>
      <c r="R65" s="8"/>
    </row>
    <row r="66" spans="2:21" ht="12.95" customHeight="1">
      <c r="B66" s="80" t="s">
        <v>408</v>
      </c>
      <c r="C66" s="81"/>
      <c r="D66" s="50">
        <f>$H$25</f>
        <v>20</v>
      </c>
      <c r="E66" s="34"/>
      <c r="F66" s="787" t="s">
        <v>1217</v>
      </c>
      <c r="G66" s="788"/>
      <c r="H66" s="788"/>
      <c r="I66" s="788"/>
      <c r="J66" s="788"/>
      <c r="K66" s="788"/>
      <c r="L66" s="789"/>
      <c r="M66" s="34"/>
      <c r="N66" s="77" t="s">
        <v>132</v>
      </c>
      <c r="O66" s="79"/>
      <c r="P66" s="84"/>
      <c r="R66" s="2"/>
    </row>
    <row r="67" spans="2:21" ht="12.95" customHeight="1">
      <c r="B67" s="80" t="s">
        <v>82</v>
      </c>
      <c r="C67" s="81"/>
      <c r="D67" s="50">
        <f>$P$36</f>
        <v>19</v>
      </c>
      <c r="E67" s="34"/>
      <c r="F67" s="787" t="s">
        <v>1218</v>
      </c>
      <c r="G67" s="788"/>
      <c r="H67" s="788"/>
      <c r="I67" s="788"/>
      <c r="J67" s="788"/>
      <c r="K67" s="788"/>
      <c r="L67" s="789"/>
      <c r="M67" s="34"/>
      <c r="N67" s="777" t="s">
        <v>1199</v>
      </c>
      <c r="O67" s="777"/>
      <c r="P67" s="777"/>
      <c r="R67" s="151"/>
      <c r="S67" s="426"/>
      <c r="T67" s="357"/>
      <c r="U67" s="355"/>
    </row>
    <row r="68" spans="2:21" ht="12.95" customHeight="1">
      <c r="B68" s="80" t="s">
        <v>24</v>
      </c>
      <c r="C68" s="81"/>
      <c r="D68" s="50">
        <f>$H$36</f>
        <v>18</v>
      </c>
      <c r="E68" s="34"/>
      <c r="F68" s="787" t="s">
        <v>1219</v>
      </c>
      <c r="G68" s="788"/>
      <c r="H68" s="788"/>
      <c r="I68" s="788"/>
      <c r="J68" s="788"/>
      <c r="K68" s="788"/>
      <c r="L68" s="789"/>
      <c r="M68" s="34"/>
      <c r="N68" s="777" t="s">
        <v>1197</v>
      </c>
      <c r="O68" s="777"/>
      <c r="P68" s="777"/>
      <c r="R68" s="151"/>
      <c r="S68" s="426"/>
      <c r="T68" s="357"/>
      <c r="U68" s="355"/>
    </row>
    <row r="69" spans="2:21" ht="12.95" customHeight="1">
      <c r="B69" s="80" t="s">
        <v>107</v>
      </c>
      <c r="C69" s="81"/>
      <c r="D69" s="50">
        <f>$D$14</f>
        <v>18</v>
      </c>
      <c r="E69" s="34"/>
      <c r="F69" s="787" t="s">
        <v>1220</v>
      </c>
      <c r="G69" s="788"/>
      <c r="H69" s="788"/>
      <c r="I69" s="788"/>
      <c r="J69" s="788"/>
      <c r="K69" s="788"/>
      <c r="L69" s="789"/>
      <c r="M69" s="34"/>
      <c r="N69" s="777" t="s">
        <v>1198</v>
      </c>
      <c r="O69" s="777"/>
      <c r="P69" s="777"/>
      <c r="R69" s="151"/>
      <c r="S69" s="426"/>
      <c r="T69" s="357"/>
      <c r="U69" s="355"/>
    </row>
    <row r="70" spans="2:21" ht="12.95" customHeight="1">
      <c r="B70" s="80" t="s">
        <v>21</v>
      </c>
      <c r="C70" s="81"/>
      <c r="D70" s="50">
        <f>$D$25</f>
        <v>15</v>
      </c>
      <c r="E70" s="34"/>
      <c r="F70" s="787" t="s">
        <v>1221</v>
      </c>
      <c r="G70" s="788"/>
      <c r="H70" s="788"/>
      <c r="I70" s="788"/>
      <c r="J70" s="788"/>
      <c r="K70" s="788"/>
      <c r="L70" s="789"/>
      <c r="M70" s="34"/>
      <c r="N70" s="777" t="s">
        <v>1200</v>
      </c>
      <c r="O70" s="777"/>
      <c r="P70" s="777"/>
      <c r="R70" s="151"/>
      <c r="S70" s="426"/>
      <c r="T70" s="357"/>
      <c r="U70" s="355"/>
    </row>
    <row r="71" spans="2:21" ht="12.95" customHeight="1">
      <c r="B71" s="80" t="s">
        <v>150</v>
      </c>
      <c r="C71" s="81"/>
      <c r="D71" s="50">
        <f>$P$47</f>
        <v>9</v>
      </c>
      <c r="E71" s="34"/>
      <c r="F71" s="787" t="s">
        <v>1223</v>
      </c>
      <c r="G71" s="788"/>
      <c r="H71" s="788"/>
      <c r="I71" s="788"/>
      <c r="J71" s="788"/>
      <c r="K71" s="788"/>
      <c r="L71" s="789"/>
      <c r="M71" s="34"/>
      <c r="N71" s="777" t="s">
        <v>1201</v>
      </c>
      <c r="O71" s="777"/>
      <c r="P71" s="777"/>
      <c r="R71" s="151"/>
      <c r="S71" s="426"/>
      <c r="T71" s="357"/>
      <c r="U71" s="355"/>
    </row>
    <row r="72" spans="2:21" ht="12.95" customHeight="1">
      <c r="B72" s="80" t="s">
        <v>145</v>
      </c>
      <c r="C72" s="81"/>
      <c r="D72" s="50">
        <f>$H$14</f>
        <v>7</v>
      </c>
      <c r="E72" s="34"/>
      <c r="F72" s="812" t="s">
        <v>1222</v>
      </c>
      <c r="G72" s="788"/>
      <c r="H72" s="788"/>
      <c r="I72" s="788"/>
      <c r="J72" s="788"/>
      <c r="K72" s="788"/>
      <c r="L72" s="789"/>
      <c r="M72" s="34"/>
      <c r="N72" s="777" t="s">
        <v>1202</v>
      </c>
      <c r="O72" s="777"/>
      <c r="P72" s="777"/>
      <c r="R72" s="151"/>
      <c r="S72" s="426"/>
      <c r="T72" s="357"/>
      <c r="U72" s="355"/>
    </row>
    <row r="73" spans="2:21" ht="12.95" customHeight="1">
      <c r="B73" s="34"/>
      <c r="C73" s="34"/>
      <c r="D73" s="34"/>
      <c r="E73" s="34"/>
      <c r="M73" s="34"/>
      <c r="N73" s="777" t="s">
        <v>1203</v>
      </c>
      <c r="O73" s="777"/>
      <c r="P73" s="777"/>
      <c r="R73" s="151"/>
      <c r="S73" s="426"/>
      <c r="T73" s="357"/>
      <c r="U73" s="355"/>
    </row>
    <row r="74" spans="2:21" ht="12.95" customHeight="1">
      <c r="B74" s="794" t="s">
        <v>110</v>
      </c>
      <c r="C74" s="795"/>
      <c r="D74" s="796"/>
      <c r="E74" s="34"/>
      <c r="F74" s="261" t="s">
        <v>81</v>
      </c>
      <c r="G74" s="792" t="s">
        <v>58</v>
      </c>
      <c r="H74" s="793"/>
      <c r="I74" s="143">
        <v>5</v>
      </c>
      <c r="J74" s="143">
        <f>'wk11'!J74+I74</f>
        <v>55</v>
      </c>
      <c r="K74" s="786" t="s">
        <v>1207</v>
      </c>
      <c r="L74" s="786"/>
      <c r="M74" s="34"/>
      <c r="N74" s="777" t="s">
        <v>1204</v>
      </c>
      <c r="O74" s="777"/>
      <c r="P74" s="777"/>
      <c r="R74" s="151"/>
      <c r="S74" s="426"/>
      <c r="T74" s="357"/>
      <c r="U74" s="355"/>
    </row>
    <row r="75" spans="2:21" ht="12.95" customHeight="1">
      <c r="B75" s="790" t="s">
        <v>842</v>
      </c>
      <c r="C75" s="791"/>
      <c r="D75" s="85">
        <f>MAX('Team Totals'!$T$8,'Team Totals'!$T$15,'Team Totals'!$T$22,'Team Totals'!$T$29)</f>
        <v>1954</v>
      </c>
      <c r="E75" s="34"/>
      <c r="F75" s="262" t="s">
        <v>31</v>
      </c>
      <c r="G75" s="784" t="s">
        <v>59</v>
      </c>
      <c r="H75" s="785"/>
      <c r="I75" s="86">
        <v>3</v>
      </c>
      <c r="J75" s="86">
        <f>'wk11'!J75+I75</f>
        <v>41</v>
      </c>
      <c r="K75" s="786" t="s">
        <v>1206</v>
      </c>
      <c r="L75" s="786"/>
      <c r="M75" s="34"/>
      <c r="N75" s="830" t="str">
        <f>'wk13'!$B$3</f>
        <v>ALL NFL TEAMS PLAYING</v>
      </c>
      <c r="O75" s="831"/>
      <c r="P75" s="832"/>
    </row>
    <row r="76" spans="2:21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59">
    <mergeCell ref="R55:T55"/>
    <mergeCell ref="R56:T56"/>
    <mergeCell ref="R57:T57"/>
    <mergeCell ref="R50:T50"/>
    <mergeCell ref="R51:T51"/>
    <mergeCell ref="R52:T52"/>
    <mergeCell ref="R53:T53"/>
    <mergeCell ref="R54:T54"/>
    <mergeCell ref="B1:C1"/>
    <mergeCell ref="N67:P67"/>
    <mergeCell ref="N68:P68"/>
    <mergeCell ref="N69:P69"/>
    <mergeCell ref="N70:P70"/>
    <mergeCell ref="N16:O16"/>
    <mergeCell ref="F5:G5"/>
    <mergeCell ref="J5:K5"/>
    <mergeCell ref="B5:C5"/>
    <mergeCell ref="B16:C16"/>
    <mergeCell ref="F61:L61"/>
    <mergeCell ref="F1:L2"/>
    <mergeCell ref="F57:L57"/>
    <mergeCell ref="F64:L64"/>
    <mergeCell ref="F65:L65"/>
    <mergeCell ref="F66:L66"/>
    <mergeCell ref="J16:K16"/>
    <mergeCell ref="F38:G38"/>
    <mergeCell ref="F60:L60"/>
    <mergeCell ref="J27:K27"/>
    <mergeCell ref="F16:G16"/>
    <mergeCell ref="J38:K38"/>
    <mergeCell ref="N75:P75"/>
    <mergeCell ref="N71:P71"/>
    <mergeCell ref="N72:P72"/>
    <mergeCell ref="N74:P74"/>
    <mergeCell ref="B27:C27"/>
    <mergeCell ref="G75:H75"/>
    <mergeCell ref="K75:L75"/>
    <mergeCell ref="F69:L69"/>
    <mergeCell ref="F70:L70"/>
    <mergeCell ref="F72:L72"/>
    <mergeCell ref="F68:L68"/>
    <mergeCell ref="G74:H74"/>
    <mergeCell ref="K74:L74"/>
    <mergeCell ref="B75:C75"/>
    <mergeCell ref="N64:O64"/>
    <mergeCell ref="N73:P73"/>
    <mergeCell ref="F67:L67"/>
    <mergeCell ref="F62:L62"/>
    <mergeCell ref="B74:D74"/>
    <mergeCell ref="B49:N49"/>
    <mergeCell ref="N27:O27"/>
    <mergeCell ref="N38:O38"/>
    <mergeCell ref="F71:L71"/>
    <mergeCell ref="F27:G27"/>
    <mergeCell ref="F58:L58"/>
    <mergeCell ref="F59:L59"/>
    <mergeCell ref="F63:L63"/>
    <mergeCell ref="B38:C38"/>
    <mergeCell ref="B56:C56"/>
  </mergeCells>
  <phoneticPr fontId="0" type="noConversion"/>
  <pageMargins left="0" right="0" top="0.65" bottom="0" header="0.13" footer="0.5"/>
  <pageSetup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E76"/>
  <sheetViews>
    <sheetView view="pageBreakPreview" topLeftCell="A33" zoomScale="180" zoomScaleNormal="100" zoomScaleSheetLayoutView="180" workbookViewId="0">
      <selection activeCell="C63" sqref="C63"/>
    </sheetView>
  </sheetViews>
  <sheetFormatPr defaultRowHeight="12.75"/>
  <cols>
    <col min="1" max="2" width="3.7109375" customWidth="1"/>
    <col min="3" max="3" width="15.7109375" customWidth="1"/>
    <col min="4" max="4" width="5.140625" customWidth="1"/>
    <col min="5" max="5" width="3.140625" customWidth="1"/>
    <col min="6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20" width="3.7109375" customWidth="1"/>
    <col min="21" max="21" width="8.85546875" customWidth="1"/>
    <col min="22" max="26" width="3.7109375" customWidth="1"/>
  </cols>
  <sheetData>
    <row r="1" spans="2:18" ht="12.95" customHeight="1">
      <c r="B1" s="775">
        <v>2024</v>
      </c>
      <c r="C1" s="775"/>
      <c r="D1" s="45"/>
      <c r="E1" s="34"/>
      <c r="F1" s="774" t="s">
        <v>195</v>
      </c>
      <c r="G1" s="774"/>
      <c r="H1" s="774"/>
      <c r="I1" s="774"/>
      <c r="J1" s="774"/>
      <c r="K1" s="774"/>
      <c r="L1" s="774"/>
      <c r="M1" s="34"/>
      <c r="N1" s="34"/>
      <c r="O1" s="34"/>
      <c r="P1" s="34"/>
    </row>
    <row r="2" spans="2:18" ht="12.95" customHeight="1">
      <c r="B2" s="45" t="s">
        <v>70</v>
      </c>
      <c r="C2" s="45"/>
      <c r="D2" s="34"/>
      <c r="E2" s="34"/>
      <c r="F2" s="774"/>
      <c r="G2" s="774"/>
      <c r="H2" s="774"/>
      <c r="I2" s="774"/>
      <c r="J2" s="774"/>
      <c r="K2" s="774"/>
      <c r="L2" s="774"/>
      <c r="M2" s="34"/>
      <c r="N2" s="34"/>
      <c r="O2" s="34"/>
      <c r="P2" s="34"/>
    </row>
    <row r="3" spans="2:18" ht="12.95" customHeight="1">
      <c r="B3" s="45" t="s">
        <v>170</v>
      </c>
      <c r="C3" s="45"/>
      <c r="D3" s="45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8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8" ht="12.95" customHeight="1">
      <c r="B5" s="800" t="str">
        <f>'[11]Team Totals'!$A$18</f>
        <v>Blitz</v>
      </c>
      <c r="C5" s="801"/>
      <c r="D5" s="331" t="s">
        <v>210</v>
      </c>
      <c r="E5" s="34"/>
      <c r="F5" s="800" t="str">
        <f>'[11]Team Totals'!$A$11</f>
        <v>Armadillos</v>
      </c>
      <c r="G5" s="801"/>
      <c r="H5" s="331" t="s">
        <v>210</v>
      </c>
      <c r="I5" s="34"/>
      <c r="J5" s="800" t="str">
        <f>'[11]Team Totals'!$A$12</f>
        <v>Bullets</v>
      </c>
      <c r="K5" s="801"/>
      <c r="L5" s="331" t="s">
        <v>210</v>
      </c>
      <c r="M5" s="34"/>
      <c r="N5" s="46" t="str">
        <f>'[11]Team Totals'!$A$4</f>
        <v>Cheetahs</v>
      </c>
      <c r="O5" s="47"/>
      <c r="P5" s="331" t="s">
        <v>210</v>
      </c>
      <c r="R5" s="35"/>
    </row>
    <row r="6" spans="2:18" ht="12.95" customHeight="1">
      <c r="B6" s="48" t="s">
        <v>102</v>
      </c>
      <c r="C6" s="49" t="s">
        <v>745</v>
      </c>
      <c r="D6" s="50">
        <v>6</v>
      </c>
      <c r="E6" s="34"/>
      <c r="F6" s="48" t="s">
        <v>102</v>
      </c>
      <c r="G6" s="49" t="s">
        <v>571</v>
      </c>
      <c r="H6" s="50">
        <v>6</v>
      </c>
      <c r="I6" s="34"/>
      <c r="J6" s="48" t="s">
        <v>102</v>
      </c>
      <c r="K6" s="49" t="s">
        <v>600</v>
      </c>
      <c r="L6" s="50">
        <v>6</v>
      </c>
      <c r="M6" s="34"/>
      <c r="N6" s="48" t="s">
        <v>102</v>
      </c>
      <c r="O6" s="49" t="s">
        <v>494</v>
      </c>
      <c r="P6" s="50">
        <v>7</v>
      </c>
    </row>
    <row r="7" spans="2:18" ht="12.95" customHeight="1">
      <c r="B7" s="48" t="s">
        <v>103</v>
      </c>
      <c r="C7" s="49" t="s">
        <v>746</v>
      </c>
      <c r="D7" s="50">
        <v>0</v>
      </c>
      <c r="E7" s="34"/>
      <c r="F7" s="48" t="s">
        <v>103</v>
      </c>
      <c r="G7" s="49" t="s">
        <v>1115</v>
      </c>
      <c r="H7" s="50">
        <v>6</v>
      </c>
      <c r="I7" s="34"/>
      <c r="J7" s="48" t="s">
        <v>103</v>
      </c>
      <c r="K7" s="49" t="s">
        <v>601</v>
      </c>
      <c r="L7" s="50">
        <v>6</v>
      </c>
      <c r="M7" s="34"/>
      <c r="N7" s="48" t="s">
        <v>103</v>
      </c>
      <c r="O7" s="49" t="s">
        <v>543</v>
      </c>
      <c r="P7" s="50">
        <v>6</v>
      </c>
      <c r="R7" s="35"/>
    </row>
    <row r="8" spans="2:18" ht="12.95" customHeight="1">
      <c r="B8" s="48" t="s">
        <v>103</v>
      </c>
      <c r="C8" s="49" t="s">
        <v>422</v>
      </c>
      <c r="D8" s="50">
        <v>0</v>
      </c>
      <c r="E8" s="34"/>
      <c r="F8" s="48" t="s">
        <v>103</v>
      </c>
      <c r="G8" s="49" t="s">
        <v>619</v>
      </c>
      <c r="H8" s="50">
        <v>0</v>
      </c>
      <c r="I8" s="34"/>
      <c r="J8" s="48" t="s">
        <v>103</v>
      </c>
      <c r="K8" s="49" t="s">
        <v>924</v>
      </c>
      <c r="L8" s="50">
        <v>6</v>
      </c>
      <c r="M8" s="34"/>
      <c r="N8" s="48" t="s">
        <v>103</v>
      </c>
      <c r="O8" s="49" t="s">
        <v>544</v>
      </c>
      <c r="P8" s="50">
        <v>0</v>
      </c>
    </row>
    <row r="9" spans="2:18" ht="12.95" customHeight="1">
      <c r="B9" s="48" t="s">
        <v>104</v>
      </c>
      <c r="C9" s="49" t="s">
        <v>748</v>
      </c>
      <c r="D9" s="50">
        <v>3</v>
      </c>
      <c r="E9" s="34"/>
      <c r="F9" s="48" t="s">
        <v>104</v>
      </c>
      <c r="G9" s="49" t="s">
        <v>622</v>
      </c>
      <c r="H9" s="50">
        <v>6</v>
      </c>
      <c r="I9" s="34"/>
      <c r="J9" s="48" t="s">
        <v>104</v>
      </c>
      <c r="K9" s="49" t="s">
        <v>1005</v>
      </c>
      <c r="L9" s="50">
        <v>0</v>
      </c>
      <c r="M9" s="34"/>
      <c r="N9" s="48" t="s">
        <v>104</v>
      </c>
      <c r="O9" s="49" t="s">
        <v>546</v>
      </c>
      <c r="P9" s="50">
        <v>1</v>
      </c>
      <c r="R9" s="35"/>
    </row>
    <row r="10" spans="2:18" ht="12.95" customHeight="1">
      <c r="B10" s="48" t="s">
        <v>104</v>
      </c>
      <c r="C10" s="49" t="s">
        <v>1193</v>
      </c>
      <c r="D10" s="50">
        <v>0</v>
      </c>
      <c r="E10" s="34"/>
      <c r="F10" s="48" t="s">
        <v>104</v>
      </c>
      <c r="G10" s="49" t="s">
        <v>623</v>
      </c>
      <c r="H10" s="50">
        <v>0</v>
      </c>
      <c r="I10" s="34"/>
      <c r="J10" s="48" t="s">
        <v>104</v>
      </c>
      <c r="K10" s="49" t="s">
        <v>605</v>
      </c>
      <c r="L10" s="50">
        <v>3</v>
      </c>
      <c r="M10" s="34"/>
      <c r="N10" s="48" t="s">
        <v>104</v>
      </c>
      <c r="O10" s="49" t="s">
        <v>1114</v>
      </c>
      <c r="P10" s="50">
        <v>0</v>
      </c>
    </row>
    <row r="11" spans="2:18" ht="12.95" customHeight="1">
      <c r="B11" s="48" t="s">
        <v>104</v>
      </c>
      <c r="C11" s="49" t="s">
        <v>751</v>
      </c>
      <c r="D11" s="50">
        <v>0</v>
      </c>
      <c r="E11" s="34"/>
      <c r="F11" s="48" t="s">
        <v>104</v>
      </c>
      <c r="G11" s="49" t="s">
        <v>620</v>
      </c>
      <c r="H11" s="50">
        <v>0</v>
      </c>
      <c r="I11" s="34"/>
      <c r="J11" s="48" t="s">
        <v>104</v>
      </c>
      <c r="K11" s="49" t="s">
        <v>609</v>
      </c>
      <c r="L11" s="50">
        <v>0</v>
      </c>
      <c r="M11" s="34"/>
      <c r="N11" s="48" t="s">
        <v>104</v>
      </c>
      <c r="O11" s="49" t="s">
        <v>550</v>
      </c>
      <c r="P11" s="50">
        <v>0</v>
      </c>
      <c r="R11" s="36"/>
    </row>
    <row r="12" spans="2:18" ht="12.95" customHeight="1">
      <c r="B12" s="48" t="s">
        <v>105</v>
      </c>
      <c r="C12" s="34" t="s">
        <v>753</v>
      </c>
      <c r="D12" s="50">
        <v>8</v>
      </c>
      <c r="E12" s="34"/>
      <c r="F12" s="48" t="s">
        <v>105</v>
      </c>
      <c r="G12" s="49" t="s">
        <v>625</v>
      </c>
      <c r="H12" s="50">
        <v>9</v>
      </c>
      <c r="I12" s="34"/>
      <c r="J12" s="48" t="s">
        <v>105</v>
      </c>
      <c r="K12" s="49" t="s">
        <v>610</v>
      </c>
      <c r="L12" s="50">
        <v>7</v>
      </c>
      <c r="M12" s="34"/>
      <c r="N12" s="48" t="s">
        <v>105</v>
      </c>
      <c r="O12" s="49" t="s">
        <v>552</v>
      </c>
      <c r="P12" s="50">
        <v>11</v>
      </c>
    </row>
    <row r="13" spans="2:18" ht="12.95" customHeight="1">
      <c r="B13" s="48" t="s">
        <v>106</v>
      </c>
      <c r="C13" s="49" t="s">
        <v>755</v>
      </c>
      <c r="D13" s="50">
        <v>0</v>
      </c>
      <c r="E13" s="34"/>
      <c r="F13" s="48" t="s">
        <v>106</v>
      </c>
      <c r="G13" s="49" t="s">
        <v>763</v>
      </c>
      <c r="H13" s="50">
        <v>12</v>
      </c>
      <c r="I13" s="34"/>
      <c r="J13" s="48" t="s">
        <v>106</v>
      </c>
      <c r="K13" s="49" t="s">
        <v>612</v>
      </c>
      <c r="L13" s="50">
        <v>0</v>
      </c>
      <c r="M13" s="34"/>
      <c r="N13" s="48" t="s">
        <v>106</v>
      </c>
      <c r="O13" s="49" t="s">
        <v>553</v>
      </c>
      <c r="P13" s="50">
        <v>0</v>
      </c>
      <c r="R13" s="36"/>
    </row>
    <row r="14" spans="2:18" ht="12.95" customHeight="1">
      <c r="B14" s="48"/>
      <c r="C14" s="51" t="s">
        <v>28</v>
      </c>
      <c r="D14" s="52">
        <f>SUM(D6:D13)</f>
        <v>17</v>
      </c>
      <c r="E14" s="34"/>
      <c r="F14" s="48"/>
      <c r="G14" s="53" t="s">
        <v>28</v>
      </c>
      <c r="H14" s="52">
        <f>SUM(H6:H13)</f>
        <v>39</v>
      </c>
      <c r="I14" s="34"/>
      <c r="J14" s="48"/>
      <c r="K14" s="51" t="s">
        <v>28</v>
      </c>
      <c r="L14" s="52">
        <f>SUM(L6:L13)</f>
        <v>28</v>
      </c>
      <c r="M14" s="34"/>
      <c r="N14" s="48"/>
      <c r="O14" s="51" t="s">
        <v>28</v>
      </c>
      <c r="P14" s="52">
        <f>SUM(P6:P13)</f>
        <v>25</v>
      </c>
    </row>
    <row r="15" spans="2:18" ht="12.95" customHeight="1">
      <c r="B15" s="34"/>
      <c r="C15" s="34"/>
      <c r="D15" s="54"/>
      <c r="E15" s="34"/>
      <c r="F15" s="34"/>
      <c r="G15" s="34"/>
      <c r="H15" s="54"/>
      <c r="I15" s="34"/>
      <c r="J15" s="34"/>
      <c r="K15" s="55"/>
      <c r="L15" s="54"/>
      <c r="M15" s="34"/>
      <c r="N15" s="34"/>
      <c r="O15" s="34"/>
      <c r="P15" s="54"/>
      <c r="R15" s="36"/>
    </row>
    <row r="16" spans="2:18" ht="12.95" customHeight="1">
      <c r="B16" s="800" t="str">
        <f>'[11]Team Totals'!$A$19</f>
        <v>Dogs</v>
      </c>
      <c r="C16" s="801"/>
      <c r="D16" s="331" t="s">
        <v>210</v>
      </c>
      <c r="E16" s="34"/>
      <c r="F16" s="800" t="s">
        <v>408</v>
      </c>
      <c r="G16" s="801"/>
      <c r="H16" s="331" t="s">
        <v>210</v>
      </c>
      <c r="I16" s="34"/>
      <c r="J16" s="800" t="str">
        <f>'[11]Team Totals'!$A$13</f>
        <v>Gamblers</v>
      </c>
      <c r="K16" s="801"/>
      <c r="L16" s="331" t="s">
        <v>210</v>
      </c>
      <c r="M16" s="34"/>
      <c r="N16" s="800" t="str">
        <f>'[11]Team Totals'!$A$5</f>
        <v>Grenadiers</v>
      </c>
      <c r="O16" s="801"/>
      <c r="P16" s="331" t="s">
        <v>210</v>
      </c>
    </row>
    <row r="17" spans="2:18" ht="12.95" customHeight="1">
      <c r="B17" s="48" t="s">
        <v>102</v>
      </c>
      <c r="C17" s="49" t="s">
        <v>728</v>
      </c>
      <c r="D17" s="50">
        <v>15</v>
      </c>
      <c r="E17" s="34"/>
      <c r="F17" s="48" t="s">
        <v>102</v>
      </c>
      <c r="G17" s="49" t="s">
        <v>641</v>
      </c>
      <c r="H17" s="50">
        <v>9</v>
      </c>
      <c r="I17" s="34"/>
      <c r="J17" s="48" t="s">
        <v>102</v>
      </c>
      <c r="K17" s="49" t="s">
        <v>587</v>
      </c>
      <c r="L17" s="50">
        <v>15</v>
      </c>
      <c r="M17" s="34"/>
      <c r="N17" s="48" t="s">
        <v>102</v>
      </c>
      <c r="O17" s="523" t="s">
        <v>530</v>
      </c>
      <c r="P17" s="50">
        <v>6</v>
      </c>
      <c r="R17" s="37"/>
    </row>
    <row r="18" spans="2:18" ht="12.95" customHeight="1">
      <c r="B18" s="48" t="s">
        <v>103</v>
      </c>
      <c r="C18" s="49" t="s">
        <v>731</v>
      </c>
      <c r="D18" s="50">
        <v>0</v>
      </c>
      <c r="E18" s="34"/>
      <c r="F18" s="48" t="s">
        <v>103</v>
      </c>
      <c r="G18" s="49" t="s">
        <v>644</v>
      </c>
      <c r="H18" s="50">
        <v>0</v>
      </c>
      <c r="I18" s="34"/>
      <c r="J18" s="48" t="s">
        <v>103</v>
      </c>
      <c r="K18" s="49" t="s">
        <v>589</v>
      </c>
      <c r="L18" s="50">
        <v>12</v>
      </c>
      <c r="M18" s="34"/>
      <c r="N18" s="48" t="s">
        <v>103</v>
      </c>
      <c r="O18" s="523" t="s">
        <v>532</v>
      </c>
      <c r="P18" s="50">
        <v>0</v>
      </c>
      <c r="R18" s="35"/>
    </row>
    <row r="19" spans="2:18" ht="12.95" customHeight="1">
      <c r="B19" s="48" t="s">
        <v>103</v>
      </c>
      <c r="C19" s="49" t="s">
        <v>732</v>
      </c>
      <c r="D19" s="50">
        <v>0</v>
      </c>
      <c r="E19" s="34"/>
      <c r="F19" s="48" t="s">
        <v>103</v>
      </c>
      <c r="G19" s="49" t="s">
        <v>645</v>
      </c>
      <c r="H19" s="50">
        <v>0</v>
      </c>
      <c r="I19" s="34"/>
      <c r="J19" s="48" t="s">
        <v>103</v>
      </c>
      <c r="K19" s="49" t="s">
        <v>764</v>
      </c>
      <c r="L19" s="50">
        <v>0</v>
      </c>
      <c r="M19" s="34"/>
      <c r="N19" s="48" t="s">
        <v>103</v>
      </c>
      <c r="O19" s="523" t="s">
        <v>1072</v>
      </c>
      <c r="P19" s="50">
        <v>0</v>
      </c>
      <c r="R19" s="35"/>
    </row>
    <row r="20" spans="2:18" ht="12.95" customHeight="1">
      <c r="B20" s="48" t="s">
        <v>104</v>
      </c>
      <c r="C20" s="49" t="s">
        <v>735</v>
      </c>
      <c r="D20" s="50">
        <v>0</v>
      </c>
      <c r="E20" s="34"/>
      <c r="F20" s="48" t="s">
        <v>104</v>
      </c>
      <c r="G20" s="49" t="s">
        <v>648</v>
      </c>
      <c r="H20" s="50">
        <v>0</v>
      </c>
      <c r="I20" s="34"/>
      <c r="J20" s="48" t="s">
        <v>104</v>
      </c>
      <c r="K20" s="49" t="s">
        <v>591</v>
      </c>
      <c r="L20" s="50">
        <v>0</v>
      </c>
      <c r="M20" s="34"/>
      <c r="N20" s="48" t="s">
        <v>104</v>
      </c>
      <c r="O20" s="523" t="s">
        <v>534</v>
      </c>
      <c r="P20" s="50">
        <v>3</v>
      </c>
    </row>
    <row r="21" spans="2:18" ht="12.95" customHeight="1">
      <c r="B21" s="48" t="s">
        <v>104</v>
      </c>
      <c r="C21" s="49" t="s">
        <v>999</v>
      </c>
      <c r="D21" s="50">
        <v>3</v>
      </c>
      <c r="E21" s="34"/>
      <c r="F21" s="48" t="s">
        <v>104</v>
      </c>
      <c r="G21" s="49" t="s">
        <v>649</v>
      </c>
      <c r="H21" s="50">
        <v>0</v>
      </c>
      <c r="I21" s="34"/>
      <c r="J21" s="48" t="s">
        <v>104</v>
      </c>
      <c r="K21" s="49" t="s">
        <v>592</v>
      </c>
      <c r="L21" s="50">
        <v>3</v>
      </c>
      <c r="M21" s="34"/>
      <c r="N21" s="48" t="s">
        <v>104</v>
      </c>
      <c r="O21" s="523" t="s">
        <v>535</v>
      </c>
      <c r="P21" s="50">
        <v>3</v>
      </c>
    </row>
    <row r="22" spans="2:18" ht="12.95" customHeight="1">
      <c r="B22" s="48" t="s">
        <v>104</v>
      </c>
      <c r="C22" s="49" t="s">
        <v>739</v>
      </c>
      <c r="D22" s="50">
        <v>3</v>
      </c>
      <c r="E22" s="34"/>
      <c r="F22" s="48" t="s">
        <v>104</v>
      </c>
      <c r="G22" s="49" t="s">
        <v>650</v>
      </c>
      <c r="H22" s="50">
        <v>0</v>
      </c>
      <c r="I22" s="34"/>
      <c r="J22" s="48" t="s">
        <v>104</v>
      </c>
      <c r="K22" s="49" t="s">
        <v>595</v>
      </c>
      <c r="L22" s="50">
        <v>0</v>
      </c>
      <c r="M22" s="34"/>
      <c r="N22" s="48" t="s">
        <v>104</v>
      </c>
      <c r="O22" s="587" t="s">
        <v>1113</v>
      </c>
      <c r="P22" s="50">
        <v>3</v>
      </c>
    </row>
    <row r="23" spans="2:18" ht="12.95" customHeight="1">
      <c r="B23" s="48" t="s">
        <v>105</v>
      </c>
      <c r="C23" s="49" t="s">
        <v>740</v>
      </c>
      <c r="D23" s="50">
        <v>5</v>
      </c>
      <c r="E23" s="34"/>
      <c r="F23" s="48" t="s">
        <v>105</v>
      </c>
      <c r="G23" s="49" t="s">
        <v>653</v>
      </c>
      <c r="H23" s="50">
        <v>12</v>
      </c>
      <c r="I23" s="34"/>
      <c r="J23" s="48" t="s">
        <v>105</v>
      </c>
      <c r="K23" s="49" t="s">
        <v>596</v>
      </c>
      <c r="L23" s="50">
        <v>4</v>
      </c>
      <c r="M23" s="34"/>
      <c r="N23" s="48" t="s">
        <v>105</v>
      </c>
      <c r="O23" s="523" t="s">
        <v>538</v>
      </c>
      <c r="P23" s="50">
        <v>5</v>
      </c>
    </row>
    <row r="24" spans="2:18" ht="12.95" customHeight="1">
      <c r="B24" s="48" t="s">
        <v>106</v>
      </c>
      <c r="C24" s="49" t="s">
        <v>742</v>
      </c>
      <c r="D24" s="50">
        <v>6</v>
      </c>
      <c r="E24" s="34"/>
      <c r="F24" s="48" t="s">
        <v>106</v>
      </c>
      <c r="G24" s="49" t="s">
        <v>655</v>
      </c>
      <c r="H24" s="50">
        <v>0</v>
      </c>
      <c r="I24" s="34"/>
      <c r="J24" s="48" t="s">
        <v>106</v>
      </c>
      <c r="K24" s="49" t="s">
        <v>598</v>
      </c>
      <c r="L24" s="50">
        <v>0</v>
      </c>
      <c r="M24" s="34"/>
      <c r="N24" s="48" t="s">
        <v>106</v>
      </c>
      <c r="O24" s="523" t="s">
        <v>423</v>
      </c>
      <c r="P24" s="50">
        <v>0</v>
      </c>
    </row>
    <row r="25" spans="2:18" ht="12.95" customHeight="1">
      <c r="B25" s="48"/>
      <c r="C25" s="51" t="s">
        <v>28</v>
      </c>
      <c r="D25" s="52">
        <f>SUM(D17:D24)</f>
        <v>32</v>
      </c>
      <c r="E25" s="34"/>
      <c r="F25" s="48"/>
      <c r="G25" s="53" t="s">
        <v>28</v>
      </c>
      <c r="H25" s="52">
        <f>SUM(H17:H24)</f>
        <v>21</v>
      </c>
      <c r="I25" s="34"/>
      <c r="J25" s="48"/>
      <c r="K25" s="51" t="s">
        <v>28</v>
      </c>
      <c r="L25" s="52">
        <f>SUM(L17:L24)</f>
        <v>34</v>
      </c>
      <c r="M25" s="34"/>
      <c r="N25" s="48"/>
      <c r="O25" s="51" t="s">
        <v>28</v>
      </c>
      <c r="P25" s="52">
        <f>SUM(P17:P24)</f>
        <v>20</v>
      </c>
    </row>
    <row r="26" spans="2:18" ht="12.95" customHeight="1">
      <c r="B26" s="34"/>
      <c r="C26" s="34"/>
      <c r="D26" s="54"/>
      <c r="E26" s="34"/>
      <c r="F26" s="34"/>
      <c r="G26" s="34"/>
      <c r="H26" s="54"/>
      <c r="I26" s="34"/>
      <c r="J26" s="34"/>
      <c r="K26" s="34"/>
      <c r="L26" s="54"/>
      <c r="M26" s="34"/>
      <c r="N26" s="34"/>
      <c r="O26" s="34"/>
      <c r="P26" s="54"/>
    </row>
    <row r="27" spans="2:18" ht="12.95" customHeight="1">
      <c r="B27" s="800" t="s">
        <v>149</v>
      </c>
      <c r="C27" s="801"/>
      <c r="D27" s="331" t="s">
        <v>210</v>
      </c>
      <c r="E27" s="34"/>
      <c r="F27" s="800" t="s">
        <v>24</v>
      </c>
      <c r="G27" s="801"/>
      <c r="H27" s="331" t="s">
        <v>210</v>
      </c>
      <c r="I27" s="34"/>
      <c r="J27" s="802" t="s">
        <v>19</v>
      </c>
      <c r="K27" s="803"/>
      <c r="L27" s="331" t="s">
        <v>210</v>
      </c>
      <c r="M27" s="34"/>
      <c r="N27" s="800" t="s">
        <v>82</v>
      </c>
      <c r="O27" s="801"/>
      <c r="P27" s="331" t="s">
        <v>210</v>
      </c>
      <c r="R27" s="34"/>
    </row>
    <row r="28" spans="2:18" ht="12.95" customHeight="1">
      <c r="B28" s="48" t="s">
        <v>102</v>
      </c>
      <c r="C28" s="49" t="s">
        <v>713</v>
      </c>
      <c r="D28" s="50">
        <v>9</v>
      </c>
      <c r="E28" s="34"/>
      <c r="F28" s="48" t="s">
        <v>102</v>
      </c>
      <c r="G28" s="49" t="s">
        <v>572</v>
      </c>
      <c r="H28" s="50">
        <v>6</v>
      </c>
      <c r="I28" s="34"/>
      <c r="J28" s="48" t="s">
        <v>102</v>
      </c>
      <c r="K28" s="49" t="s">
        <v>684</v>
      </c>
      <c r="L28" s="50">
        <v>3</v>
      </c>
      <c r="M28" s="34"/>
      <c r="N28" s="48" t="s">
        <v>102</v>
      </c>
      <c r="O28" s="49" t="s">
        <v>557</v>
      </c>
      <c r="P28" s="50">
        <v>6</v>
      </c>
      <c r="R28" s="34"/>
    </row>
    <row r="29" spans="2:18" ht="12.95" customHeight="1">
      <c r="B29" s="48" t="s">
        <v>103</v>
      </c>
      <c r="C29" s="49" t="s">
        <v>717</v>
      </c>
      <c r="D29" s="50">
        <v>0</v>
      </c>
      <c r="E29" s="34"/>
      <c r="F29" s="48" t="s">
        <v>103</v>
      </c>
      <c r="G29" s="49" t="s">
        <v>574</v>
      </c>
      <c r="H29" s="50">
        <v>6</v>
      </c>
      <c r="I29" s="34"/>
      <c r="J29" s="48" t="s">
        <v>103</v>
      </c>
      <c r="K29" s="49" t="s">
        <v>687</v>
      </c>
      <c r="L29" s="50">
        <v>0</v>
      </c>
      <c r="M29" s="34"/>
      <c r="N29" s="48" t="s">
        <v>103</v>
      </c>
      <c r="O29" s="49" t="s">
        <v>558</v>
      </c>
      <c r="P29" s="50">
        <v>0</v>
      </c>
      <c r="R29" s="34"/>
    </row>
    <row r="30" spans="2:18" ht="12.95" customHeight="1">
      <c r="B30" s="48" t="s">
        <v>103</v>
      </c>
      <c r="C30" s="49" t="s">
        <v>716</v>
      </c>
      <c r="D30" s="50">
        <v>6</v>
      </c>
      <c r="E30" s="34"/>
      <c r="F30" s="48" t="s">
        <v>103</v>
      </c>
      <c r="G30" s="49" t="s">
        <v>955</v>
      </c>
      <c r="H30" s="50">
        <v>0</v>
      </c>
      <c r="I30" s="34"/>
      <c r="J30" s="48" t="s">
        <v>103</v>
      </c>
      <c r="K30" s="49" t="s">
        <v>686</v>
      </c>
      <c r="L30" s="50">
        <v>0</v>
      </c>
      <c r="M30" s="34"/>
      <c r="N30" s="48" t="s">
        <v>103</v>
      </c>
      <c r="O30" s="49" t="s">
        <v>561</v>
      </c>
      <c r="P30" s="50">
        <v>6</v>
      </c>
      <c r="R30" s="34"/>
    </row>
    <row r="31" spans="2:18" ht="12.95" customHeight="1">
      <c r="B31" s="48" t="s">
        <v>104</v>
      </c>
      <c r="C31" s="49" t="s">
        <v>719</v>
      </c>
      <c r="D31" s="50">
        <v>0</v>
      </c>
      <c r="E31" s="34"/>
      <c r="F31" s="48" t="s">
        <v>104</v>
      </c>
      <c r="G31" s="49" t="s">
        <v>576</v>
      </c>
      <c r="H31" s="50">
        <v>0</v>
      </c>
      <c r="I31" s="34"/>
      <c r="J31" s="48" t="s">
        <v>104</v>
      </c>
      <c r="K31" s="49" t="s">
        <v>691</v>
      </c>
      <c r="L31" s="50">
        <v>0</v>
      </c>
      <c r="M31" s="34"/>
      <c r="N31" s="48" t="s">
        <v>104</v>
      </c>
      <c r="O31" s="49" t="s">
        <v>562</v>
      </c>
      <c r="P31" s="50">
        <v>0</v>
      </c>
      <c r="R31" s="34"/>
    </row>
    <row r="32" spans="2:18" ht="12.95" customHeight="1">
      <c r="B32" s="48" t="s">
        <v>104</v>
      </c>
      <c r="C32" s="49" t="s">
        <v>720</v>
      </c>
      <c r="D32" s="50">
        <v>0</v>
      </c>
      <c r="E32" s="34"/>
      <c r="F32" s="48" t="s">
        <v>104</v>
      </c>
      <c r="G32" s="49" t="s">
        <v>1194</v>
      </c>
      <c r="H32" s="50">
        <v>6</v>
      </c>
      <c r="I32" s="34"/>
      <c r="J32" s="48" t="s">
        <v>104</v>
      </c>
      <c r="K32" s="49" t="s">
        <v>690</v>
      </c>
      <c r="L32" s="50">
        <v>0</v>
      </c>
      <c r="M32" s="34"/>
      <c r="N32" s="48" t="s">
        <v>104</v>
      </c>
      <c r="O32" s="49" t="s">
        <v>563</v>
      </c>
      <c r="P32" s="50">
        <v>0</v>
      </c>
      <c r="R32" s="34"/>
    </row>
    <row r="33" spans="2:18" ht="12.95" customHeight="1">
      <c r="B33" s="48" t="s">
        <v>104</v>
      </c>
      <c r="C33" s="49" t="s">
        <v>1162</v>
      </c>
      <c r="D33" s="50">
        <v>0</v>
      </c>
      <c r="E33" s="34"/>
      <c r="F33" s="48" t="s">
        <v>104</v>
      </c>
      <c r="G33" s="49" t="s">
        <v>577</v>
      </c>
      <c r="H33" s="50">
        <v>0</v>
      </c>
      <c r="I33" s="34"/>
      <c r="J33" s="48" t="s">
        <v>104</v>
      </c>
      <c r="K33" s="49" t="s">
        <v>694</v>
      </c>
      <c r="L33" s="50">
        <v>0</v>
      </c>
      <c r="M33" s="34"/>
      <c r="N33" s="48" t="s">
        <v>104</v>
      </c>
      <c r="O33" s="49" t="s">
        <v>1158</v>
      </c>
      <c r="P33" s="50">
        <v>3</v>
      </c>
      <c r="R33" s="34"/>
    </row>
    <row r="34" spans="2:18" ht="12.95" customHeight="1">
      <c r="B34" s="48" t="s">
        <v>105</v>
      </c>
      <c r="C34" s="49" t="s">
        <v>725</v>
      </c>
      <c r="D34" s="50">
        <v>5</v>
      </c>
      <c r="E34" s="34"/>
      <c r="F34" s="48" t="s">
        <v>105</v>
      </c>
      <c r="G34" s="49" t="s">
        <v>1159</v>
      </c>
      <c r="H34" s="50">
        <v>0</v>
      </c>
      <c r="I34" s="34"/>
      <c r="J34" s="48" t="s">
        <v>105</v>
      </c>
      <c r="K34" s="49" t="s">
        <v>695</v>
      </c>
      <c r="L34" s="50">
        <v>11</v>
      </c>
      <c r="M34" s="34"/>
      <c r="N34" s="48" t="s">
        <v>105</v>
      </c>
      <c r="O34" s="49" t="s">
        <v>568</v>
      </c>
      <c r="P34" s="50">
        <v>17</v>
      </c>
    </row>
    <row r="35" spans="2:18" ht="12.95" customHeight="1">
      <c r="B35" s="48" t="s">
        <v>106</v>
      </c>
      <c r="C35" s="49" t="s">
        <v>726</v>
      </c>
      <c r="D35" s="50">
        <v>0</v>
      </c>
      <c r="E35" s="34"/>
      <c r="F35" s="48" t="s">
        <v>106</v>
      </c>
      <c r="G35" s="49" t="s">
        <v>584</v>
      </c>
      <c r="H35" s="50">
        <v>18</v>
      </c>
      <c r="I35" s="34"/>
      <c r="J35" s="48" t="s">
        <v>106</v>
      </c>
      <c r="K35" s="49" t="s">
        <v>697</v>
      </c>
      <c r="L35" s="50">
        <v>0</v>
      </c>
      <c r="M35" s="34"/>
      <c r="N35" s="48" t="s">
        <v>106</v>
      </c>
      <c r="O35" s="49" t="s">
        <v>569</v>
      </c>
      <c r="P35" s="50">
        <v>0</v>
      </c>
    </row>
    <row r="36" spans="2:18" ht="12.95" customHeight="1">
      <c r="B36" s="48"/>
      <c r="C36" s="51" t="s">
        <v>28</v>
      </c>
      <c r="D36" s="52">
        <f>SUM(D28:D35)</f>
        <v>20</v>
      </c>
      <c r="E36" s="34"/>
      <c r="F36" s="48"/>
      <c r="G36" s="51" t="s">
        <v>28</v>
      </c>
      <c r="H36" s="52">
        <f>SUM(H28:H35)</f>
        <v>36</v>
      </c>
      <c r="I36" s="34"/>
      <c r="J36" s="48"/>
      <c r="K36" s="51" t="s">
        <v>28</v>
      </c>
      <c r="L36" s="52">
        <f>SUM(L28:L35)</f>
        <v>14</v>
      </c>
      <c r="M36" s="34"/>
      <c r="N36" s="49"/>
      <c r="O36" s="53" t="s">
        <v>28</v>
      </c>
      <c r="P36" s="52">
        <f>SUM(P28:P35)</f>
        <v>32</v>
      </c>
    </row>
    <row r="37" spans="2:18" ht="12.95" customHeight="1">
      <c r="B37" s="34"/>
      <c r="C37" s="34"/>
      <c r="D37" s="54"/>
      <c r="E37" s="34"/>
      <c r="F37" s="34"/>
      <c r="G37" s="45"/>
      <c r="H37" s="54"/>
      <c r="I37" s="34"/>
      <c r="J37" s="34"/>
      <c r="K37" s="45"/>
      <c r="L37" s="56"/>
      <c r="M37" s="34"/>
      <c r="N37" s="34"/>
      <c r="O37" s="45"/>
      <c r="P37" s="54"/>
      <c r="R37" s="9"/>
    </row>
    <row r="38" spans="2:18" ht="12.95" customHeight="1">
      <c r="B38" s="800" t="s">
        <v>57</v>
      </c>
      <c r="C38" s="801"/>
      <c r="D38" s="331" t="s">
        <v>210</v>
      </c>
      <c r="E38" s="34"/>
      <c r="F38" s="876" t="str">
        <f>'[11]Team Totals'!$A$28</f>
        <v>Bandits</v>
      </c>
      <c r="G38" s="877"/>
      <c r="H38" s="331" t="s">
        <v>210</v>
      </c>
      <c r="I38" s="34"/>
      <c r="J38" s="876" t="str">
        <f>'[11]Team Totals'!$A$14</f>
        <v>Bellcows</v>
      </c>
      <c r="K38" s="877"/>
      <c r="L38" s="331" t="s">
        <v>210</v>
      </c>
      <c r="M38" s="34"/>
      <c r="N38" s="806" t="s">
        <v>150</v>
      </c>
      <c r="O38" s="806"/>
      <c r="P38" s="331" t="s">
        <v>210</v>
      </c>
      <c r="R38" s="9"/>
    </row>
    <row r="39" spans="2:18" ht="12.95" customHeight="1">
      <c r="B39" s="48" t="s">
        <v>102</v>
      </c>
      <c r="C39" s="49" t="s">
        <v>699</v>
      </c>
      <c r="D39" s="50">
        <v>6</v>
      </c>
      <c r="E39" s="34"/>
      <c r="F39" s="48" t="s">
        <v>102</v>
      </c>
      <c r="G39" s="49" t="s">
        <v>658</v>
      </c>
      <c r="H39" s="50">
        <v>3</v>
      </c>
      <c r="I39" s="34"/>
      <c r="J39" s="48" t="s">
        <v>102</v>
      </c>
      <c r="K39" s="49" t="s">
        <v>628</v>
      </c>
      <c r="L39" s="50">
        <v>3</v>
      </c>
      <c r="M39" s="34"/>
      <c r="N39" s="48" t="s">
        <v>102</v>
      </c>
      <c r="O39" s="49" t="s">
        <v>670</v>
      </c>
      <c r="P39" s="50">
        <v>3</v>
      </c>
      <c r="R39" s="28"/>
    </row>
    <row r="40" spans="2:18" ht="12.95" customHeight="1">
      <c r="B40" s="48" t="s">
        <v>103</v>
      </c>
      <c r="C40" s="49" t="s">
        <v>702</v>
      </c>
      <c r="D40" s="50">
        <v>0</v>
      </c>
      <c r="E40" s="34"/>
      <c r="F40" s="48" t="s">
        <v>103</v>
      </c>
      <c r="G40" s="49" t="s">
        <v>660</v>
      </c>
      <c r="H40" s="50">
        <v>6</v>
      </c>
      <c r="I40" s="34"/>
      <c r="J40" s="48" t="s">
        <v>103</v>
      </c>
      <c r="K40" s="49" t="s">
        <v>493</v>
      </c>
      <c r="L40" s="50">
        <v>6</v>
      </c>
      <c r="M40" s="34"/>
      <c r="N40" s="48" t="s">
        <v>103</v>
      </c>
      <c r="O40" s="49" t="s">
        <v>673</v>
      </c>
      <c r="P40" s="50">
        <v>3</v>
      </c>
      <c r="R40" s="28"/>
    </row>
    <row r="41" spans="2:18" ht="12.95" customHeight="1">
      <c r="B41" s="48" t="s">
        <v>103</v>
      </c>
      <c r="C41" s="49" t="s">
        <v>616</v>
      </c>
      <c r="D41" s="50">
        <v>6</v>
      </c>
      <c r="E41" s="34"/>
      <c r="F41" s="48" t="s">
        <v>103</v>
      </c>
      <c r="G41" s="49" t="s">
        <v>884</v>
      </c>
      <c r="H41" s="50">
        <v>0</v>
      </c>
      <c r="I41" s="34"/>
      <c r="J41" s="48" t="s">
        <v>103</v>
      </c>
      <c r="K41" s="49" t="s">
        <v>631</v>
      </c>
      <c r="L41" s="50">
        <v>0</v>
      </c>
      <c r="M41" s="34"/>
      <c r="N41" s="48" t="s">
        <v>103</v>
      </c>
      <c r="O41" s="49" t="s">
        <v>675</v>
      </c>
      <c r="P41" s="50">
        <v>0</v>
      </c>
      <c r="R41" s="28"/>
    </row>
    <row r="42" spans="2:18" ht="12.95" customHeight="1">
      <c r="B42" s="48" t="s">
        <v>104</v>
      </c>
      <c r="C42" s="49" t="s">
        <v>705</v>
      </c>
      <c r="D42" s="50">
        <v>0</v>
      </c>
      <c r="E42" s="34"/>
      <c r="F42" s="48" t="s">
        <v>104</v>
      </c>
      <c r="G42" s="49" t="s">
        <v>921</v>
      </c>
      <c r="H42" s="50">
        <v>0</v>
      </c>
      <c r="I42" s="34"/>
      <c r="J42" s="48" t="s">
        <v>104</v>
      </c>
      <c r="K42" s="49" t="s">
        <v>633</v>
      </c>
      <c r="L42" s="50">
        <v>3</v>
      </c>
      <c r="M42" s="34"/>
      <c r="N42" s="48" t="s">
        <v>104</v>
      </c>
      <c r="O42" s="49" t="s">
        <v>498</v>
      </c>
      <c r="P42" s="50">
        <v>0</v>
      </c>
      <c r="R42" s="28"/>
    </row>
    <row r="43" spans="2:18" ht="12.95" customHeight="1">
      <c r="B43" s="48" t="s">
        <v>104</v>
      </c>
      <c r="C43" s="49" t="s">
        <v>706</v>
      </c>
      <c r="D43" s="50">
        <v>0</v>
      </c>
      <c r="E43" s="34"/>
      <c r="F43" s="48" t="s">
        <v>104</v>
      </c>
      <c r="G43" s="49" t="s">
        <v>664</v>
      </c>
      <c r="H43" s="50">
        <v>3</v>
      </c>
      <c r="I43" s="34"/>
      <c r="J43" s="48" t="s">
        <v>104</v>
      </c>
      <c r="K43" s="49" t="s">
        <v>635</v>
      </c>
      <c r="L43" s="50">
        <v>3</v>
      </c>
      <c r="M43" s="34"/>
      <c r="N43" s="48" t="s">
        <v>104</v>
      </c>
      <c r="O43" s="49" t="s">
        <v>677</v>
      </c>
      <c r="P43" s="50">
        <v>6</v>
      </c>
      <c r="R43" s="28"/>
    </row>
    <row r="44" spans="2:18" ht="12.95" customHeight="1">
      <c r="B44" s="48" t="s">
        <v>104</v>
      </c>
      <c r="C44" s="49" t="s">
        <v>709</v>
      </c>
      <c r="D44" s="50">
        <v>0</v>
      </c>
      <c r="E44" s="34"/>
      <c r="F44" s="48" t="s">
        <v>104</v>
      </c>
      <c r="G44" s="49" t="s">
        <v>666</v>
      </c>
      <c r="H44" s="50">
        <v>0</v>
      </c>
      <c r="I44" s="34"/>
      <c r="J44" s="48" t="s">
        <v>104</v>
      </c>
      <c r="K44" s="49" t="s">
        <v>636</v>
      </c>
      <c r="L44" s="50">
        <v>3</v>
      </c>
      <c r="M44" s="34"/>
      <c r="N44" s="48" t="s">
        <v>104</v>
      </c>
      <c r="O44" s="49" t="s">
        <v>497</v>
      </c>
      <c r="P44" s="50">
        <v>0</v>
      </c>
      <c r="R44" s="28"/>
    </row>
    <row r="45" spans="2:18" ht="12.95" customHeight="1">
      <c r="B45" s="48" t="s">
        <v>105</v>
      </c>
      <c r="C45" s="49" t="s">
        <v>710</v>
      </c>
      <c r="D45" s="50">
        <v>6</v>
      </c>
      <c r="E45" s="34"/>
      <c r="F45" s="48" t="s">
        <v>105</v>
      </c>
      <c r="G45" s="49" t="s">
        <v>667</v>
      </c>
      <c r="H45" s="50">
        <v>10</v>
      </c>
      <c r="I45" s="34"/>
      <c r="J45" s="48" t="s">
        <v>105</v>
      </c>
      <c r="K45" s="49" t="s">
        <v>1225</v>
      </c>
      <c r="L45" s="50">
        <v>14</v>
      </c>
      <c r="M45" s="34"/>
      <c r="N45" s="48" t="s">
        <v>105</v>
      </c>
      <c r="O45" s="49" t="s">
        <v>1076</v>
      </c>
      <c r="P45" s="50">
        <v>16</v>
      </c>
      <c r="R45" s="28"/>
    </row>
    <row r="46" spans="2:18" ht="12.95" customHeight="1">
      <c r="B46" s="48" t="s">
        <v>106</v>
      </c>
      <c r="C46" s="49" t="s">
        <v>711</v>
      </c>
      <c r="D46" s="50">
        <v>0</v>
      </c>
      <c r="E46" s="34"/>
      <c r="F46" s="48" t="s">
        <v>106</v>
      </c>
      <c r="G46" s="49" t="s">
        <v>668</v>
      </c>
      <c r="H46" s="50">
        <v>12</v>
      </c>
      <c r="I46" s="34"/>
      <c r="J46" s="48" t="s">
        <v>106</v>
      </c>
      <c r="K46" s="49" t="s">
        <v>639</v>
      </c>
      <c r="L46" s="50">
        <v>6</v>
      </c>
      <c r="M46" s="34"/>
      <c r="N46" s="48" t="s">
        <v>106</v>
      </c>
      <c r="O46" s="49" t="s">
        <v>683</v>
      </c>
      <c r="P46" s="50">
        <v>0</v>
      </c>
      <c r="R46" s="28"/>
    </row>
    <row r="47" spans="2:18" ht="12.95" customHeight="1">
      <c r="B47" s="48"/>
      <c r="C47" s="51" t="s">
        <v>28</v>
      </c>
      <c r="D47" s="52">
        <f>SUM(D39:D46)</f>
        <v>18</v>
      </c>
      <c r="E47" s="34"/>
      <c r="F47" s="48"/>
      <c r="G47" s="51" t="s">
        <v>28</v>
      </c>
      <c r="H47" s="52">
        <f>SUM(H39:H46)</f>
        <v>34</v>
      </c>
      <c r="I47" s="34"/>
      <c r="J47" s="48"/>
      <c r="K47" s="51" t="s">
        <v>28</v>
      </c>
      <c r="L47" s="52">
        <f>SUM(L39:L46)</f>
        <v>38</v>
      </c>
      <c r="M47" s="34"/>
      <c r="N47" s="48"/>
      <c r="O47" s="51" t="s">
        <v>28</v>
      </c>
      <c r="P47" s="52">
        <f>SUM(P39:P46)</f>
        <v>28</v>
      </c>
    </row>
    <row r="48" spans="2:18" ht="12.95" customHeight="1">
      <c r="B48" s="5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1" ht="12.95" customHeight="1">
      <c r="B49" s="826" t="s">
        <v>30</v>
      </c>
      <c r="C49" s="799"/>
      <c r="D49" s="799"/>
      <c r="E49" s="799"/>
      <c r="F49" s="799"/>
      <c r="G49" s="799"/>
      <c r="H49" s="799"/>
      <c r="I49" s="799"/>
      <c r="J49" s="799"/>
      <c r="K49" s="799"/>
      <c r="L49" s="799"/>
      <c r="M49" s="799"/>
      <c r="N49" s="799"/>
      <c r="O49" s="57" t="s">
        <v>70</v>
      </c>
      <c r="P49" s="58"/>
      <c r="R49" s="151"/>
      <c r="S49" s="155"/>
      <c r="T49" s="152"/>
    </row>
    <row r="50" spans="2:21" ht="12.95" customHeight="1">
      <c r="B50" s="204" t="s">
        <v>31</v>
      </c>
      <c r="C50" s="59" t="s">
        <v>1042</v>
      </c>
      <c r="D50" s="60">
        <f>P36</f>
        <v>32</v>
      </c>
      <c r="E50" s="61"/>
      <c r="F50" s="62" t="s">
        <v>31</v>
      </c>
      <c r="G50" s="59" t="s">
        <v>1157</v>
      </c>
      <c r="H50" s="60">
        <f>L47</f>
        <v>38</v>
      </c>
      <c r="I50" s="61"/>
      <c r="J50" s="62"/>
      <c r="K50" s="59" t="s">
        <v>111</v>
      </c>
      <c r="L50" s="60">
        <f>P25</f>
        <v>20</v>
      </c>
      <c r="M50" s="61"/>
      <c r="N50" s="327" t="s">
        <v>81</v>
      </c>
      <c r="O50" s="59" t="s">
        <v>145</v>
      </c>
      <c r="P50" s="63">
        <f>H14</f>
        <v>39</v>
      </c>
      <c r="R50" s="426"/>
      <c r="S50" s="761"/>
      <c r="T50" s="761"/>
      <c r="U50" s="761"/>
    </row>
    <row r="51" spans="2:21" ht="12.95" customHeight="1">
      <c r="B51" s="267"/>
      <c r="C51" s="45" t="s">
        <v>19</v>
      </c>
      <c r="D51" s="64">
        <f>L36</f>
        <v>14</v>
      </c>
      <c r="E51" s="64"/>
      <c r="F51" s="64"/>
      <c r="G51" s="45" t="s">
        <v>107</v>
      </c>
      <c r="H51" s="64">
        <f>D14</f>
        <v>17</v>
      </c>
      <c r="I51" s="34"/>
      <c r="J51" s="72" t="s">
        <v>31</v>
      </c>
      <c r="K51" s="45" t="s">
        <v>759</v>
      </c>
      <c r="L51" s="64">
        <f>L25</f>
        <v>34</v>
      </c>
      <c r="M51" s="34"/>
      <c r="N51" s="64"/>
      <c r="O51" s="45" t="s">
        <v>888</v>
      </c>
      <c r="P51" s="67">
        <f>D36</f>
        <v>20</v>
      </c>
      <c r="R51" s="426"/>
      <c r="S51" s="761"/>
      <c r="T51" s="761"/>
      <c r="U51" s="761"/>
    </row>
    <row r="52" spans="2:21" ht="12.95" customHeight="1">
      <c r="B52" s="255"/>
      <c r="C52" s="150"/>
      <c r="D52" s="150"/>
      <c r="E52" s="34"/>
      <c r="F52" s="54"/>
      <c r="I52" s="34"/>
      <c r="J52" s="113"/>
      <c r="M52" s="34"/>
      <c r="N52" s="34"/>
      <c r="P52" s="149"/>
      <c r="R52" s="426"/>
      <c r="S52" s="761"/>
      <c r="T52" s="761"/>
      <c r="U52" s="761"/>
    </row>
    <row r="53" spans="2:21" ht="12.95" customHeight="1">
      <c r="B53" s="267"/>
      <c r="C53" s="45" t="s">
        <v>24</v>
      </c>
      <c r="D53" s="64">
        <f>H36</f>
        <v>36</v>
      </c>
      <c r="E53" s="34"/>
      <c r="F53" s="145" t="s">
        <v>81</v>
      </c>
      <c r="G53" s="45" t="s">
        <v>183</v>
      </c>
      <c r="H53" s="64">
        <f>H47</f>
        <v>34</v>
      </c>
      <c r="I53" s="34"/>
      <c r="J53" s="72"/>
      <c r="K53" s="45" t="s">
        <v>57</v>
      </c>
      <c r="L53" s="64">
        <f>D47</f>
        <v>18</v>
      </c>
      <c r="M53" s="34"/>
      <c r="N53" s="145" t="s">
        <v>81</v>
      </c>
      <c r="O53" s="45" t="s">
        <v>150</v>
      </c>
      <c r="P53" s="67">
        <f>P47</f>
        <v>28</v>
      </c>
      <c r="R53" s="426"/>
      <c r="S53" s="761"/>
      <c r="T53" s="761"/>
      <c r="U53" s="761"/>
    </row>
    <row r="54" spans="2:21" ht="12.95" customHeight="1">
      <c r="B54" s="330" t="s">
        <v>81</v>
      </c>
      <c r="C54" s="73" t="s">
        <v>852</v>
      </c>
      <c r="D54" s="74">
        <f>H25</f>
        <v>21</v>
      </c>
      <c r="E54" s="73"/>
      <c r="F54" s="74"/>
      <c r="G54" s="73" t="s">
        <v>1156</v>
      </c>
      <c r="H54" s="74">
        <f>D25</f>
        <v>32</v>
      </c>
      <c r="I54" s="142"/>
      <c r="J54" s="99" t="s">
        <v>31</v>
      </c>
      <c r="K54" s="73" t="s">
        <v>1085</v>
      </c>
      <c r="L54" s="74">
        <f>L14</f>
        <v>28</v>
      </c>
      <c r="M54" s="142"/>
      <c r="N54" s="74"/>
      <c r="O54" s="73" t="s">
        <v>241</v>
      </c>
      <c r="P54" s="75">
        <f>P14</f>
        <v>25</v>
      </c>
      <c r="R54" s="426"/>
      <c r="S54" s="761"/>
      <c r="T54" s="761"/>
      <c r="U54" s="761"/>
    </row>
    <row r="55" spans="2:21" ht="12.95" customHeight="1">
      <c r="B55" s="34"/>
      <c r="E55" s="34"/>
      <c r="F55" s="34"/>
      <c r="G55" s="34"/>
      <c r="H55" s="34"/>
      <c r="I55" s="34"/>
      <c r="J55" s="76"/>
      <c r="K55" s="76"/>
      <c r="L55" s="34"/>
      <c r="M55" s="34"/>
      <c r="N55" s="34"/>
      <c r="O55" s="34"/>
      <c r="P55" s="34"/>
      <c r="R55" s="426"/>
      <c r="S55" s="761"/>
      <c r="T55" s="761"/>
      <c r="U55" s="761"/>
    </row>
    <row r="56" spans="2:21" ht="12.95" customHeight="1">
      <c r="B56" s="797" t="s">
        <v>133</v>
      </c>
      <c r="C56" s="798"/>
      <c r="D56" s="78" t="s">
        <v>29</v>
      </c>
      <c r="E56" s="34"/>
      <c r="F56" s="77" t="s">
        <v>32</v>
      </c>
      <c r="G56" s="79"/>
      <c r="H56" s="79"/>
      <c r="I56" s="79"/>
      <c r="J56" s="79"/>
      <c r="K56" s="79"/>
      <c r="L56" s="78"/>
      <c r="M56" s="45"/>
      <c r="N56" s="77" t="s">
        <v>407</v>
      </c>
      <c r="O56" s="79"/>
      <c r="P56" s="78"/>
      <c r="R56" s="426"/>
      <c r="S56" s="761"/>
      <c r="T56" s="761"/>
      <c r="U56" s="761"/>
    </row>
    <row r="57" spans="2:21" ht="12.95" customHeight="1">
      <c r="B57" s="80" t="s">
        <v>145</v>
      </c>
      <c r="C57" s="81"/>
      <c r="D57" s="50">
        <f>$H$14</f>
        <v>39</v>
      </c>
      <c r="E57" s="34"/>
      <c r="F57" s="787" t="s">
        <v>1227</v>
      </c>
      <c r="G57" s="788"/>
      <c r="H57" s="788"/>
      <c r="I57" s="788"/>
      <c r="J57" s="788"/>
      <c r="K57" s="788"/>
      <c r="L57" s="789"/>
      <c r="M57" s="34"/>
      <c r="N57" s="339" t="s">
        <v>154</v>
      </c>
      <c r="O57" s="59"/>
      <c r="P57" s="250"/>
      <c r="R57" s="426"/>
      <c r="S57" s="761"/>
      <c r="T57" s="761"/>
      <c r="U57" s="761"/>
    </row>
    <row r="58" spans="2:21" ht="12.95" customHeight="1">
      <c r="B58" s="80" t="s">
        <v>151</v>
      </c>
      <c r="C58" s="81"/>
      <c r="D58" s="50">
        <f>$L$47</f>
        <v>38</v>
      </c>
      <c r="E58" s="34"/>
      <c r="F58" s="812" t="s">
        <v>1236</v>
      </c>
      <c r="G58" s="788"/>
      <c r="H58" s="788"/>
      <c r="I58" s="788"/>
      <c r="J58" s="788"/>
      <c r="K58" s="788"/>
      <c r="L58" s="789"/>
      <c r="M58" s="34"/>
      <c r="N58" s="338" t="s">
        <v>980</v>
      </c>
      <c r="O58" s="142"/>
      <c r="P58" s="337">
        <f>MAX(D6:D12,H6:H12,L6:L12,P6:P12,D17:D23,H17:H23,L17:L23,P17:P23,D28:D34,H28:H34,L28:L34,P28:P34,D39:D45,H39:H45,L39:L45,P39:P45)</f>
        <v>17</v>
      </c>
    </row>
    <row r="59" spans="2:21" ht="12.95" customHeight="1">
      <c r="B59" s="80" t="s">
        <v>24</v>
      </c>
      <c r="C59" s="81"/>
      <c r="D59" s="50">
        <f>$H$36</f>
        <v>36</v>
      </c>
      <c r="E59" s="34"/>
      <c r="F59" s="787" t="s">
        <v>1237</v>
      </c>
      <c r="G59" s="788"/>
      <c r="H59" s="788"/>
      <c r="I59" s="788"/>
      <c r="J59" s="788"/>
      <c r="K59" s="788"/>
      <c r="L59" s="789"/>
      <c r="M59" s="34"/>
      <c r="N59" s="339" t="s">
        <v>155</v>
      </c>
      <c r="O59" s="59"/>
      <c r="P59" s="250"/>
    </row>
    <row r="60" spans="2:21" ht="12.95" customHeight="1">
      <c r="B60" s="80" t="s">
        <v>25</v>
      </c>
      <c r="C60" s="81"/>
      <c r="D60" s="50">
        <f>$L$25</f>
        <v>34</v>
      </c>
      <c r="E60" s="34"/>
      <c r="F60" s="787" t="s">
        <v>1238</v>
      </c>
      <c r="G60" s="788"/>
      <c r="H60" s="788"/>
      <c r="I60" s="788"/>
      <c r="J60" s="788"/>
      <c r="K60" s="788"/>
      <c r="L60" s="789"/>
      <c r="M60" s="34"/>
      <c r="N60" s="338" t="s">
        <v>145</v>
      </c>
      <c r="O60" s="73"/>
      <c r="P60" s="337">
        <f>MAX(D14,H14,L14,P14,D25,H25,L25,P25,D36,H36,L36,P36,D47,H47,L47,P47)</f>
        <v>39</v>
      </c>
    </row>
    <row r="61" spans="2:21" ht="12.95" customHeight="1">
      <c r="B61" s="80" t="s">
        <v>183</v>
      </c>
      <c r="C61" s="81"/>
      <c r="D61" s="50">
        <f>$H$47</f>
        <v>34</v>
      </c>
      <c r="E61" s="34"/>
      <c r="F61" s="787" t="s">
        <v>1249</v>
      </c>
      <c r="G61" s="788"/>
      <c r="H61" s="788"/>
      <c r="I61" s="788"/>
      <c r="J61" s="788"/>
      <c r="K61" s="788"/>
      <c r="L61" s="789"/>
      <c r="M61" s="34"/>
      <c r="N61" s="82" t="s">
        <v>156</v>
      </c>
      <c r="O61" s="34"/>
      <c r="P61" s="70"/>
    </row>
    <row r="62" spans="2:21" ht="12.95" customHeight="1">
      <c r="B62" s="80" t="s">
        <v>21</v>
      </c>
      <c r="C62" s="81"/>
      <c r="D62" s="50">
        <f>$D$25</f>
        <v>32</v>
      </c>
      <c r="E62" s="34"/>
      <c r="F62" s="787" t="s">
        <v>1250</v>
      </c>
      <c r="G62" s="788"/>
      <c r="H62" s="788"/>
      <c r="I62" s="788"/>
      <c r="J62" s="788"/>
      <c r="K62" s="788"/>
      <c r="L62" s="789"/>
      <c r="M62" s="34"/>
      <c r="N62" s="68" t="s">
        <v>19</v>
      </c>
      <c r="O62" s="45"/>
      <c r="P62" s="70">
        <f>MIN(D14,H14,L14,P14,D25,H25,L25,P25,D36,H36,L36,P36,D47,H47,L47,P47)</f>
        <v>14</v>
      </c>
    </row>
    <row r="63" spans="2:21" ht="12.95" customHeight="1">
      <c r="B63" s="80" t="s">
        <v>82</v>
      </c>
      <c r="C63" s="81"/>
      <c r="D63" s="50">
        <f>$P$36</f>
        <v>32</v>
      </c>
      <c r="E63" s="34"/>
      <c r="F63" s="787" t="s">
        <v>1239</v>
      </c>
      <c r="G63" s="788"/>
      <c r="H63" s="788"/>
      <c r="I63" s="788"/>
      <c r="J63" s="788"/>
      <c r="K63" s="788"/>
      <c r="L63" s="789"/>
      <c r="M63" s="34"/>
      <c r="N63" s="339" t="s">
        <v>166</v>
      </c>
      <c r="O63" s="61"/>
      <c r="P63" s="63"/>
    </row>
    <row r="64" spans="2:21" ht="12.95" customHeight="1">
      <c r="B64" s="80" t="s">
        <v>150</v>
      </c>
      <c r="C64" s="81"/>
      <c r="D64" s="50">
        <f>$P$47</f>
        <v>28</v>
      </c>
      <c r="E64" s="34"/>
      <c r="F64" s="787" t="s">
        <v>1240</v>
      </c>
      <c r="G64" s="788"/>
      <c r="H64" s="788"/>
      <c r="I64" s="788"/>
      <c r="J64" s="788"/>
      <c r="K64" s="788"/>
      <c r="L64" s="789"/>
      <c r="M64" s="34"/>
      <c r="N64" s="807" t="s">
        <v>107</v>
      </c>
      <c r="O64" s="808"/>
      <c r="P64" s="83">
        <v>15</v>
      </c>
    </row>
    <row r="65" spans="2:31" ht="12.95" customHeight="1">
      <c r="B65" s="80" t="s">
        <v>20</v>
      </c>
      <c r="C65" s="81"/>
      <c r="D65" s="50">
        <f>$L$14</f>
        <v>28</v>
      </c>
      <c r="E65" s="34"/>
      <c r="F65" s="787" t="s">
        <v>1241</v>
      </c>
      <c r="G65" s="788"/>
      <c r="H65" s="788"/>
      <c r="I65" s="788"/>
      <c r="J65" s="788"/>
      <c r="K65" s="788"/>
      <c r="L65" s="789"/>
      <c r="M65" s="34"/>
      <c r="N65" s="34"/>
      <c r="O65" s="34"/>
      <c r="P65" s="34"/>
    </row>
    <row r="66" spans="2:31" ht="12.95" customHeight="1">
      <c r="B66" s="80" t="s">
        <v>26</v>
      </c>
      <c r="C66" s="81"/>
      <c r="D66" s="50">
        <f>$P$14</f>
        <v>25</v>
      </c>
      <c r="E66" s="34"/>
      <c r="F66" s="787" t="s">
        <v>1242</v>
      </c>
      <c r="G66" s="788"/>
      <c r="H66" s="788"/>
      <c r="I66" s="788"/>
      <c r="J66" s="788"/>
      <c r="K66" s="788"/>
      <c r="L66" s="789"/>
      <c r="M66" s="34"/>
      <c r="N66" s="77" t="s">
        <v>134</v>
      </c>
      <c r="O66" s="79"/>
      <c r="P66" s="84"/>
    </row>
    <row r="67" spans="2:31" ht="12.95" customHeight="1">
      <c r="B67" s="80" t="s">
        <v>408</v>
      </c>
      <c r="C67" s="81"/>
      <c r="D67" s="50">
        <f>$H$25</f>
        <v>21</v>
      </c>
      <c r="E67" s="34"/>
      <c r="F67" s="787" t="s">
        <v>1217</v>
      </c>
      <c r="G67" s="788"/>
      <c r="H67" s="788"/>
      <c r="I67" s="788"/>
      <c r="J67" s="788"/>
      <c r="K67" s="788"/>
      <c r="L67" s="789"/>
      <c r="M67" s="34"/>
      <c r="N67" s="777" t="s">
        <v>1228</v>
      </c>
      <c r="O67" s="777"/>
      <c r="P67" s="777"/>
      <c r="R67" s="426"/>
      <c r="S67" s="357"/>
      <c r="T67" s="355"/>
      <c r="U67" s="146"/>
      <c r="V67" s="45"/>
      <c r="W67" s="64"/>
      <c r="X67" s="34"/>
      <c r="Y67" s="100"/>
      <c r="Z67" s="45"/>
      <c r="AA67" s="64"/>
      <c r="AB67" s="34"/>
      <c r="AC67" s="144"/>
      <c r="AD67" s="45"/>
      <c r="AE67" s="64"/>
    </row>
    <row r="68" spans="2:31" ht="12.95" customHeight="1">
      <c r="B68" s="80" t="s">
        <v>149</v>
      </c>
      <c r="C68" s="81"/>
      <c r="D68" s="50">
        <f>$D$36</f>
        <v>20</v>
      </c>
      <c r="E68" s="34"/>
      <c r="F68" s="787" t="s">
        <v>1243</v>
      </c>
      <c r="G68" s="788"/>
      <c r="H68" s="788"/>
      <c r="I68" s="788"/>
      <c r="J68" s="788"/>
      <c r="K68" s="788"/>
      <c r="L68" s="789"/>
      <c r="M68" s="34"/>
      <c r="N68" s="777" t="s">
        <v>1229</v>
      </c>
      <c r="O68" s="888"/>
      <c r="P68" s="888"/>
      <c r="R68" s="426"/>
      <c r="S68" s="357"/>
      <c r="T68" s="355"/>
      <c r="U68" s="65"/>
      <c r="V68" s="45"/>
      <c r="W68" s="64"/>
      <c r="X68" s="34"/>
      <c r="Y68" s="72"/>
      <c r="Z68" s="45"/>
      <c r="AA68" s="64"/>
      <c r="AB68" s="34"/>
      <c r="AC68" s="72"/>
      <c r="AD68" s="45"/>
      <c r="AE68" s="64"/>
    </row>
    <row r="69" spans="2:31" ht="12.95" customHeight="1">
      <c r="B69" s="80" t="s">
        <v>111</v>
      </c>
      <c r="C69" s="81"/>
      <c r="D69" s="50">
        <f>$P$25</f>
        <v>20</v>
      </c>
      <c r="E69" s="34"/>
      <c r="F69" s="787" t="s">
        <v>1244</v>
      </c>
      <c r="G69" s="788"/>
      <c r="H69" s="788"/>
      <c r="I69" s="788"/>
      <c r="J69" s="788"/>
      <c r="K69" s="788"/>
      <c r="L69" s="789"/>
      <c r="M69" s="34"/>
      <c r="N69" s="777" t="s">
        <v>1230</v>
      </c>
      <c r="O69" s="777"/>
      <c r="P69" s="777"/>
      <c r="R69" s="426"/>
      <c r="S69" s="357"/>
      <c r="T69" s="355"/>
      <c r="U69" s="69"/>
      <c r="X69" s="34"/>
      <c r="Y69" s="69"/>
      <c r="AB69" s="34"/>
      <c r="AC69" s="34"/>
    </row>
    <row r="70" spans="2:31" ht="12.95" customHeight="1">
      <c r="B70" s="80" t="s">
        <v>57</v>
      </c>
      <c r="C70" s="81"/>
      <c r="D70" s="50">
        <f>$D$47</f>
        <v>18</v>
      </c>
      <c r="E70" s="34"/>
      <c r="F70" s="787" t="s">
        <v>1245</v>
      </c>
      <c r="G70" s="788"/>
      <c r="H70" s="788"/>
      <c r="I70" s="788"/>
      <c r="J70" s="788"/>
      <c r="K70" s="788"/>
      <c r="L70" s="789"/>
      <c r="M70" s="34"/>
      <c r="N70" s="777" t="s">
        <v>1231</v>
      </c>
      <c r="O70" s="777"/>
      <c r="P70" s="777"/>
      <c r="R70" s="426"/>
      <c r="S70" s="357"/>
      <c r="T70" s="355"/>
      <c r="U70" s="71"/>
      <c r="V70" s="45"/>
      <c r="W70" s="64"/>
      <c r="X70" s="34"/>
      <c r="Y70" s="72"/>
      <c r="Z70" s="45"/>
      <c r="AA70" s="64"/>
      <c r="AB70" s="34"/>
      <c r="AC70" s="72"/>
      <c r="AD70" s="45"/>
      <c r="AE70" s="64"/>
    </row>
    <row r="71" spans="2:31" ht="12.95" customHeight="1">
      <c r="B71" s="80" t="s">
        <v>107</v>
      </c>
      <c r="C71" s="81"/>
      <c r="D71" s="50">
        <f>$D$14</f>
        <v>17</v>
      </c>
      <c r="E71" s="34"/>
      <c r="F71" s="787" t="s">
        <v>1246</v>
      </c>
      <c r="G71" s="788"/>
      <c r="H71" s="788"/>
      <c r="I71" s="788"/>
      <c r="J71" s="788"/>
      <c r="K71" s="788"/>
      <c r="L71" s="789"/>
      <c r="M71" s="34"/>
      <c r="N71" s="777" t="s">
        <v>1232</v>
      </c>
      <c r="O71" s="777"/>
      <c r="P71" s="777"/>
      <c r="R71" s="426"/>
      <c r="S71" s="357"/>
      <c r="T71" s="355"/>
      <c r="U71" s="72"/>
      <c r="V71" s="45"/>
      <c r="W71" s="64"/>
      <c r="X71" s="34"/>
      <c r="Y71" s="71"/>
      <c r="Z71" s="45"/>
      <c r="AA71" s="64"/>
      <c r="AB71" s="34"/>
      <c r="AC71" s="100"/>
      <c r="AD71" s="45"/>
      <c r="AE71" s="64"/>
    </row>
    <row r="72" spans="2:31" ht="12.95" customHeight="1">
      <c r="B72" s="80" t="s">
        <v>19</v>
      </c>
      <c r="C72" s="81"/>
      <c r="D72" s="50">
        <f>$L$36</f>
        <v>14</v>
      </c>
      <c r="E72" s="34"/>
      <c r="F72" s="787" t="s">
        <v>1247</v>
      </c>
      <c r="G72" s="788"/>
      <c r="H72" s="788"/>
      <c r="I72" s="788"/>
      <c r="J72" s="788"/>
      <c r="K72" s="788"/>
      <c r="L72" s="789"/>
      <c r="M72" s="34"/>
      <c r="N72" s="777" t="s">
        <v>1233</v>
      </c>
      <c r="O72" s="777"/>
      <c r="P72" s="777"/>
      <c r="R72" s="426"/>
      <c r="S72" s="357"/>
      <c r="T72" s="355"/>
    </row>
    <row r="73" spans="2:31" ht="12.95" customHeight="1">
      <c r="B73" s="34"/>
      <c r="C73" s="34"/>
      <c r="D73" s="34"/>
      <c r="E73" s="34"/>
      <c r="M73" s="34"/>
      <c r="N73" s="777" t="s">
        <v>1234</v>
      </c>
      <c r="O73" s="777"/>
      <c r="P73" s="777"/>
      <c r="R73" s="426"/>
      <c r="S73" s="357"/>
      <c r="T73" s="355"/>
    </row>
    <row r="74" spans="2:31" ht="12.95" customHeight="1">
      <c r="B74" s="794" t="s">
        <v>110</v>
      </c>
      <c r="C74" s="795"/>
      <c r="D74" s="796"/>
      <c r="E74" s="34"/>
      <c r="F74" s="263" t="s">
        <v>81</v>
      </c>
      <c r="G74" s="889" t="s">
        <v>58</v>
      </c>
      <c r="H74" s="890"/>
      <c r="I74" s="185">
        <v>4</v>
      </c>
      <c r="J74" s="143">
        <f>'wk11'!J74+I74</f>
        <v>54</v>
      </c>
      <c r="K74" s="828" t="s">
        <v>1070</v>
      </c>
      <c r="L74" s="828"/>
      <c r="M74" s="34"/>
      <c r="N74" s="777" t="s">
        <v>1235</v>
      </c>
      <c r="O74" s="777"/>
      <c r="P74" s="777"/>
      <c r="R74" s="426"/>
      <c r="S74" s="357"/>
      <c r="T74" s="355"/>
    </row>
    <row r="75" spans="2:31" ht="12.95" customHeight="1">
      <c r="B75" s="790" t="s">
        <v>1069</v>
      </c>
      <c r="C75" s="791"/>
      <c r="D75" s="85">
        <f>MAX('Team Totals'!$T$8,'Team Totals'!$T$15,'Team Totals'!$T$22,'Team Totals'!$T$29)</f>
        <v>1954</v>
      </c>
      <c r="E75" s="34"/>
      <c r="F75" s="262" t="s">
        <v>31</v>
      </c>
      <c r="G75" s="784" t="s">
        <v>59</v>
      </c>
      <c r="H75" s="785"/>
      <c r="I75" s="86">
        <v>4</v>
      </c>
      <c r="J75" s="86">
        <f>'wk11'!J75+I75</f>
        <v>42</v>
      </c>
      <c r="K75" s="828" t="s">
        <v>1248</v>
      </c>
      <c r="L75" s="828"/>
      <c r="M75" s="34"/>
      <c r="N75" s="885" t="s">
        <v>516</v>
      </c>
      <c r="O75" s="886"/>
      <c r="P75" s="887"/>
    </row>
    <row r="76" spans="2:31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59">
    <mergeCell ref="S55:U55"/>
    <mergeCell ref="S56:U56"/>
    <mergeCell ref="S57:U57"/>
    <mergeCell ref="S50:U50"/>
    <mergeCell ref="S51:U51"/>
    <mergeCell ref="S52:U52"/>
    <mergeCell ref="S53:U53"/>
    <mergeCell ref="S54:U54"/>
    <mergeCell ref="B56:C56"/>
    <mergeCell ref="J5:K5"/>
    <mergeCell ref="B49:N49"/>
    <mergeCell ref="B75:C75"/>
    <mergeCell ref="N64:O64"/>
    <mergeCell ref="F38:G38"/>
    <mergeCell ref="B16:C16"/>
    <mergeCell ref="F60:L60"/>
    <mergeCell ref="B74:D74"/>
    <mergeCell ref="F68:L68"/>
    <mergeCell ref="K74:L74"/>
    <mergeCell ref="G74:H74"/>
    <mergeCell ref="F66:L66"/>
    <mergeCell ref="N27:O27"/>
    <mergeCell ref="B38:C38"/>
    <mergeCell ref="N16:O16"/>
    <mergeCell ref="B1:C1"/>
    <mergeCell ref="J38:K38"/>
    <mergeCell ref="J16:K16"/>
    <mergeCell ref="B27:C27"/>
    <mergeCell ref="F27:G27"/>
    <mergeCell ref="J27:K27"/>
    <mergeCell ref="B5:C5"/>
    <mergeCell ref="F5:G5"/>
    <mergeCell ref="N70:P70"/>
    <mergeCell ref="F1:L2"/>
    <mergeCell ref="F62:L62"/>
    <mergeCell ref="F16:G16"/>
    <mergeCell ref="F59:L59"/>
    <mergeCell ref="F57:L57"/>
    <mergeCell ref="N38:O38"/>
    <mergeCell ref="F58:L58"/>
    <mergeCell ref="N69:P69"/>
    <mergeCell ref="N67:P67"/>
    <mergeCell ref="N68:P68"/>
    <mergeCell ref="F69:L69"/>
    <mergeCell ref="F67:L67"/>
    <mergeCell ref="F65:L65"/>
    <mergeCell ref="F61:L61"/>
    <mergeCell ref="G75:H75"/>
    <mergeCell ref="K75:L75"/>
    <mergeCell ref="F72:L72"/>
    <mergeCell ref="F71:L71"/>
    <mergeCell ref="F63:L63"/>
    <mergeCell ref="F70:L70"/>
    <mergeCell ref="F64:L64"/>
    <mergeCell ref="N71:P71"/>
    <mergeCell ref="N75:P75"/>
    <mergeCell ref="N74:P74"/>
    <mergeCell ref="N73:P73"/>
    <mergeCell ref="N72:P72"/>
  </mergeCells>
  <phoneticPr fontId="0" type="noConversion"/>
  <pageMargins left="0" right="0" top="0.09" bottom="0" header="0.13" footer="0"/>
  <pageSetup scale="78" orientation="portrait" r:id="rId1"/>
  <headerFooter alignWithMargins="0"/>
  <ignoredErrors>
    <ignoredError sqref="P58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76"/>
  <sheetViews>
    <sheetView view="pageBreakPreview" topLeftCell="A30" zoomScale="180" zoomScaleNormal="100" zoomScaleSheetLayoutView="180" workbookViewId="0">
      <selection activeCell="B57" sqref="B57:D72"/>
    </sheetView>
  </sheetViews>
  <sheetFormatPr defaultRowHeight="12.75"/>
  <cols>
    <col min="1" max="2" width="3.7109375" customWidth="1"/>
    <col min="3" max="3" width="15.7109375" customWidth="1"/>
    <col min="4" max="4" width="4.425781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26" width="3.7109375" customWidth="1"/>
  </cols>
  <sheetData>
    <row r="1" spans="2:18" ht="12.95" customHeight="1">
      <c r="B1" s="775">
        <v>2024</v>
      </c>
      <c r="C1" s="775"/>
      <c r="D1" s="45"/>
      <c r="E1" s="34"/>
      <c r="F1" s="774" t="s">
        <v>198</v>
      </c>
      <c r="G1" s="774"/>
      <c r="H1" s="774"/>
      <c r="I1" s="774"/>
      <c r="J1" s="774"/>
      <c r="K1" s="774"/>
      <c r="L1" s="774"/>
      <c r="M1" s="34"/>
      <c r="N1" s="34"/>
      <c r="O1" s="34"/>
      <c r="P1" s="34"/>
      <c r="Q1" s="34"/>
    </row>
    <row r="2" spans="2:18" ht="12.95" customHeight="1">
      <c r="B2" s="45" t="s">
        <v>69</v>
      </c>
      <c r="C2" s="45"/>
      <c r="D2" s="34"/>
      <c r="E2" s="34"/>
      <c r="F2" s="774"/>
      <c r="G2" s="774"/>
      <c r="H2" s="774"/>
      <c r="I2" s="774"/>
      <c r="J2" s="774"/>
      <c r="K2" s="774"/>
      <c r="L2" s="774"/>
      <c r="M2" s="34"/>
      <c r="N2" s="34"/>
      <c r="O2" s="34"/>
      <c r="P2" s="34"/>
      <c r="Q2" s="34"/>
    </row>
    <row r="3" spans="2:18" ht="12.95" customHeight="1">
      <c r="B3" s="45" t="s">
        <v>516</v>
      </c>
      <c r="C3" s="45"/>
      <c r="D3" s="45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18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2:18" ht="12.95" customHeight="1">
      <c r="B5" s="800" t="s">
        <v>107</v>
      </c>
      <c r="C5" s="801"/>
      <c r="D5" s="331" t="s">
        <v>210</v>
      </c>
      <c r="E5" s="34"/>
      <c r="F5" s="800" t="s">
        <v>145</v>
      </c>
      <c r="G5" s="801"/>
      <c r="H5" s="331" t="s">
        <v>210</v>
      </c>
      <c r="I5" s="34"/>
      <c r="J5" s="800" t="s">
        <v>20</v>
      </c>
      <c r="K5" s="801"/>
      <c r="L5" s="331" t="s">
        <v>210</v>
      </c>
      <c r="M5" s="34"/>
      <c r="N5" s="46" t="s">
        <v>26</v>
      </c>
      <c r="O5" s="47"/>
      <c r="P5" s="331" t="s">
        <v>210</v>
      </c>
      <c r="Q5" s="34"/>
      <c r="R5" s="5"/>
    </row>
    <row r="6" spans="2:18" ht="12.95" customHeight="1">
      <c r="B6" s="48" t="s">
        <v>102</v>
      </c>
      <c r="C6" s="49" t="s">
        <v>806</v>
      </c>
      <c r="D6" s="50">
        <v>6</v>
      </c>
      <c r="E6" s="34"/>
      <c r="F6" s="48" t="s">
        <v>102</v>
      </c>
      <c r="G6" s="49" t="s">
        <v>571</v>
      </c>
      <c r="H6" s="50">
        <v>3</v>
      </c>
      <c r="I6" s="34"/>
      <c r="J6" s="48" t="s">
        <v>102</v>
      </c>
      <c r="K6" s="49" t="s">
        <v>600</v>
      </c>
      <c r="L6" s="50">
        <v>3</v>
      </c>
      <c r="M6" s="34"/>
      <c r="N6" s="48" t="s">
        <v>102</v>
      </c>
      <c r="O6" s="49" t="s">
        <v>494</v>
      </c>
      <c r="P6" s="50">
        <v>7</v>
      </c>
      <c r="Q6" s="34"/>
    </row>
    <row r="7" spans="2:18" ht="12.95" customHeight="1">
      <c r="B7" s="48" t="s">
        <v>103</v>
      </c>
      <c r="C7" s="49" t="s">
        <v>422</v>
      </c>
      <c r="D7" s="50">
        <v>0</v>
      </c>
      <c r="E7" s="34"/>
      <c r="F7" s="48" t="s">
        <v>103</v>
      </c>
      <c r="G7" s="49" t="s">
        <v>1115</v>
      </c>
      <c r="H7" s="50">
        <v>6</v>
      </c>
      <c r="I7" s="34"/>
      <c r="J7" s="48" t="s">
        <v>103</v>
      </c>
      <c r="K7" s="49" t="s">
        <v>601</v>
      </c>
      <c r="L7" s="50">
        <v>2</v>
      </c>
      <c r="M7" s="34"/>
      <c r="N7" s="48" t="s">
        <v>103</v>
      </c>
      <c r="O7" s="49" t="s">
        <v>545</v>
      </c>
      <c r="P7" s="50">
        <v>0</v>
      </c>
      <c r="Q7" s="34"/>
      <c r="R7" s="5"/>
    </row>
    <row r="8" spans="2:18" ht="12.95" customHeight="1">
      <c r="B8" s="48" t="s">
        <v>103</v>
      </c>
      <c r="C8" s="49" t="s">
        <v>746</v>
      </c>
      <c r="D8" s="50">
        <v>3</v>
      </c>
      <c r="E8" s="34"/>
      <c r="F8" s="48" t="s">
        <v>103</v>
      </c>
      <c r="G8" s="49" t="s">
        <v>847</v>
      </c>
      <c r="H8" s="50">
        <v>0</v>
      </c>
      <c r="I8" s="34"/>
      <c r="J8" s="48" t="s">
        <v>103</v>
      </c>
      <c r="K8" s="49" t="s">
        <v>924</v>
      </c>
      <c r="L8" s="50">
        <v>0</v>
      </c>
      <c r="M8" s="34"/>
      <c r="N8" s="48" t="s">
        <v>103</v>
      </c>
      <c r="O8" s="49" t="s">
        <v>544</v>
      </c>
      <c r="P8" s="50">
        <v>9</v>
      </c>
      <c r="Q8" s="34"/>
    </row>
    <row r="9" spans="2:18" ht="12.95" customHeight="1">
      <c r="B9" s="48" t="s">
        <v>104</v>
      </c>
      <c r="C9" s="49" t="s">
        <v>748</v>
      </c>
      <c r="D9" s="50">
        <v>3</v>
      </c>
      <c r="E9" s="34"/>
      <c r="F9" s="48" t="s">
        <v>104</v>
      </c>
      <c r="G9" s="49" t="s">
        <v>620</v>
      </c>
      <c r="H9" s="50">
        <v>0</v>
      </c>
      <c r="I9" s="34"/>
      <c r="J9" s="48" t="s">
        <v>104</v>
      </c>
      <c r="K9" s="49" t="s">
        <v>1005</v>
      </c>
      <c r="L9" s="50">
        <v>0</v>
      </c>
      <c r="M9" s="34"/>
      <c r="N9" s="48" t="s">
        <v>104</v>
      </c>
      <c r="O9" s="49" t="s">
        <v>546</v>
      </c>
      <c r="P9" s="50">
        <v>1</v>
      </c>
      <c r="Q9" s="34"/>
      <c r="R9" s="5"/>
    </row>
    <row r="10" spans="2:18" ht="12.95" customHeight="1">
      <c r="B10" s="48" t="s">
        <v>104</v>
      </c>
      <c r="C10" s="49" t="s">
        <v>1193</v>
      </c>
      <c r="D10" s="50">
        <v>3</v>
      </c>
      <c r="E10" s="34"/>
      <c r="F10" s="48" t="s">
        <v>104</v>
      </c>
      <c r="G10" s="49" t="s">
        <v>621</v>
      </c>
      <c r="H10" s="50">
        <v>0</v>
      </c>
      <c r="I10" s="34"/>
      <c r="J10" s="48" t="s">
        <v>104</v>
      </c>
      <c r="K10" s="49" t="s">
        <v>605</v>
      </c>
      <c r="L10" s="50">
        <v>9</v>
      </c>
      <c r="M10" s="34"/>
      <c r="N10" s="48" t="s">
        <v>104</v>
      </c>
      <c r="O10" s="49" t="s">
        <v>1114</v>
      </c>
      <c r="P10" s="50">
        <v>3</v>
      </c>
      <c r="Q10" s="34"/>
    </row>
    <row r="11" spans="2:18" ht="12.95" customHeight="1">
      <c r="B11" s="48" t="s">
        <v>104</v>
      </c>
      <c r="C11" s="658" t="s">
        <v>750</v>
      </c>
      <c r="D11" s="50">
        <v>0</v>
      </c>
      <c r="E11" s="34"/>
      <c r="F11" s="48" t="s">
        <v>104</v>
      </c>
      <c r="G11" s="49" t="s">
        <v>623</v>
      </c>
      <c r="H11" s="50">
        <v>0</v>
      </c>
      <c r="I11" s="34"/>
      <c r="J11" s="48" t="s">
        <v>104</v>
      </c>
      <c r="K11" s="49" t="s">
        <v>609</v>
      </c>
      <c r="L11" s="50">
        <v>3</v>
      </c>
      <c r="M11" s="34"/>
      <c r="N11" s="48" t="s">
        <v>104</v>
      </c>
      <c r="O11" s="49" t="s">
        <v>550</v>
      </c>
      <c r="P11" s="50">
        <v>0</v>
      </c>
      <c r="Q11" s="34"/>
      <c r="R11" s="5"/>
    </row>
    <row r="12" spans="2:18" ht="12.95" customHeight="1">
      <c r="B12" s="48" t="s">
        <v>105</v>
      </c>
      <c r="C12" s="34" t="s">
        <v>753</v>
      </c>
      <c r="D12" s="50">
        <v>0</v>
      </c>
      <c r="E12" s="34"/>
      <c r="F12" s="48" t="s">
        <v>105</v>
      </c>
      <c r="G12" s="49" t="s">
        <v>625</v>
      </c>
      <c r="H12" s="50">
        <v>8</v>
      </c>
      <c r="I12" s="34"/>
      <c r="J12" s="48" t="s">
        <v>105</v>
      </c>
      <c r="K12" s="49" t="s">
        <v>610</v>
      </c>
      <c r="L12" s="50">
        <v>7</v>
      </c>
      <c r="M12" s="34"/>
      <c r="N12" s="48" t="s">
        <v>105</v>
      </c>
      <c r="O12" s="49" t="s">
        <v>551</v>
      </c>
      <c r="P12" s="50">
        <v>12</v>
      </c>
      <c r="Q12" s="34"/>
    </row>
    <row r="13" spans="2:18" ht="12.95" customHeight="1">
      <c r="B13" s="48" t="s">
        <v>106</v>
      </c>
      <c r="C13" s="49" t="s">
        <v>754</v>
      </c>
      <c r="D13" s="50">
        <v>0</v>
      </c>
      <c r="E13" s="34"/>
      <c r="F13" s="48" t="s">
        <v>106</v>
      </c>
      <c r="G13" s="49" t="s">
        <v>763</v>
      </c>
      <c r="H13" s="50">
        <v>0</v>
      </c>
      <c r="I13" s="34"/>
      <c r="J13" s="48" t="s">
        <v>106</v>
      </c>
      <c r="K13" s="49" t="s">
        <v>612</v>
      </c>
      <c r="L13" s="50">
        <v>0</v>
      </c>
      <c r="M13" s="34"/>
      <c r="N13" s="48" t="s">
        <v>106</v>
      </c>
      <c r="O13" s="49" t="s">
        <v>553</v>
      </c>
      <c r="P13" s="50">
        <v>0</v>
      </c>
      <c r="Q13" s="34"/>
      <c r="R13" s="5"/>
    </row>
    <row r="14" spans="2:18" ht="12.95" customHeight="1">
      <c r="B14" s="48"/>
      <c r="C14" s="51" t="s">
        <v>28</v>
      </c>
      <c r="D14" s="52">
        <f>SUM(D6:D13)</f>
        <v>15</v>
      </c>
      <c r="E14" s="34"/>
      <c r="F14" s="48"/>
      <c r="G14" s="53" t="s">
        <v>28</v>
      </c>
      <c r="H14" s="52">
        <f>SUM(H6:H13)</f>
        <v>17</v>
      </c>
      <c r="I14" s="34"/>
      <c r="J14" s="48"/>
      <c r="K14" s="51" t="s">
        <v>28</v>
      </c>
      <c r="L14" s="52">
        <f>SUM(L6:L13)</f>
        <v>24</v>
      </c>
      <c r="M14" s="34"/>
      <c r="N14" s="48"/>
      <c r="O14" s="51" t="s">
        <v>28</v>
      </c>
      <c r="P14" s="52">
        <f>SUM(P6:P13)</f>
        <v>32</v>
      </c>
      <c r="Q14" s="34"/>
    </row>
    <row r="15" spans="2:18" ht="12.95" customHeight="1">
      <c r="B15" s="34"/>
      <c r="C15" s="34"/>
      <c r="D15" s="54"/>
      <c r="E15" s="34"/>
      <c r="F15" s="34"/>
      <c r="G15" s="34"/>
      <c r="H15" s="54"/>
      <c r="I15" s="34"/>
      <c r="J15" s="34"/>
      <c r="K15" s="55"/>
      <c r="L15" s="54"/>
      <c r="M15" s="34"/>
      <c r="N15" s="34"/>
      <c r="O15" s="34"/>
      <c r="P15" s="54"/>
      <c r="Q15" s="34"/>
      <c r="R15" s="5"/>
    </row>
    <row r="16" spans="2:18" ht="12.95" customHeight="1">
      <c r="B16" s="800" t="s">
        <v>21</v>
      </c>
      <c r="C16" s="801"/>
      <c r="D16" s="655" t="s">
        <v>925</v>
      </c>
      <c r="E16" s="34"/>
      <c r="F16" s="800" t="s">
        <v>408</v>
      </c>
      <c r="G16" s="801"/>
      <c r="H16" s="331" t="s">
        <v>210</v>
      </c>
      <c r="I16" s="34"/>
      <c r="J16" s="800" t="s">
        <v>25</v>
      </c>
      <c r="K16" s="801"/>
      <c r="L16" s="331" t="s">
        <v>210</v>
      </c>
      <c r="M16" s="34"/>
      <c r="N16" s="800" t="s">
        <v>111</v>
      </c>
      <c r="O16" s="801"/>
      <c r="P16" s="331" t="s">
        <v>210</v>
      </c>
      <c r="Q16" s="34"/>
    </row>
    <row r="17" spans="2:18" ht="12.95" customHeight="1">
      <c r="B17" s="48" t="s">
        <v>102</v>
      </c>
      <c r="C17" s="49" t="s">
        <v>728</v>
      </c>
      <c r="D17" s="50">
        <v>30</v>
      </c>
      <c r="E17" s="34"/>
      <c r="F17" s="48" t="s">
        <v>102</v>
      </c>
      <c r="G17" s="49" t="s">
        <v>641</v>
      </c>
      <c r="H17" s="50">
        <v>9</v>
      </c>
      <c r="I17" s="34"/>
      <c r="J17" s="48" t="s">
        <v>102</v>
      </c>
      <c r="K17" s="49" t="s">
        <v>585</v>
      </c>
      <c r="L17" s="50">
        <v>3</v>
      </c>
      <c r="M17" s="34"/>
      <c r="N17" s="48" t="s">
        <v>102</v>
      </c>
      <c r="O17" s="523" t="s">
        <v>530</v>
      </c>
      <c r="P17" s="50">
        <v>9</v>
      </c>
      <c r="Q17" s="34"/>
      <c r="R17" s="5"/>
    </row>
    <row r="18" spans="2:18" ht="12.95" customHeight="1">
      <c r="B18" s="48" t="s">
        <v>103</v>
      </c>
      <c r="C18" s="49" t="s">
        <v>731</v>
      </c>
      <c r="D18" s="50">
        <v>6</v>
      </c>
      <c r="E18" s="34"/>
      <c r="F18" s="48" t="s">
        <v>103</v>
      </c>
      <c r="G18" s="49" t="s">
        <v>646</v>
      </c>
      <c r="H18" s="50">
        <v>0</v>
      </c>
      <c r="I18" s="34"/>
      <c r="J18" s="48" t="s">
        <v>103</v>
      </c>
      <c r="K18" s="49" t="s">
        <v>589</v>
      </c>
      <c r="L18" s="50">
        <v>0</v>
      </c>
      <c r="M18" s="34"/>
      <c r="N18" s="48" t="s">
        <v>103</v>
      </c>
      <c r="O18" s="523" t="s">
        <v>532</v>
      </c>
      <c r="P18" s="50">
        <v>0</v>
      </c>
      <c r="Q18" s="34"/>
    </row>
    <row r="19" spans="2:18" ht="12.95" customHeight="1">
      <c r="B19" s="48" t="s">
        <v>103</v>
      </c>
      <c r="C19" s="49" t="s">
        <v>732</v>
      </c>
      <c r="D19" s="50">
        <v>0</v>
      </c>
      <c r="E19" s="34"/>
      <c r="F19" s="48" t="s">
        <v>103</v>
      </c>
      <c r="G19" s="49" t="s">
        <v>644</v>
      </c>
      <c r="H19" s="50">
        <v>0</v>
      </c>
      <c r="I19" s="34"/>
      <c r="J19" s="48" t="s">
        <v>103</v>
      </c>
      <c r="K19" s="49" t="s">
        <v>1109</v>
      </c>
      <c r="L19" s="50">
        <v>12</v>
      </c>
      <c r="M19" s="34"/>
      <c r="N19" s="48" t="s">
        <v>103</v>
      </c>
      <c r="O19" s="523" t="s">
        <v>1072</v>
      </c>
      <c r="P19" s="50">
        <v>0</v>
      </c>
      <c r="Q19" s="34"/>
      <c r="R19" s="5"/>
    </row>
    <row r="20" spans="2:18" ht="12.95" customHeight="1">
      <c r="B20" s="48" t="s">
        <v>104</v>
      </c>
      <c r="C20" s="49" t="s">
        <v>735</v>
      </c>
      <c r="D20" s="50">
        <v>3</v>
      </c>
      <c r="E20" s="34"/>
      <c r="F20" s="48" t="s">
        <v>104</v>
      </c>
      <c r="G20" s="49" t="s">
        <v>648</v>
      </c>
      <c r="H20" s="50">
        <v>9</v>
      </c>
      <c r="I20" s="34"/>
      <c r="J20" s="48" t="s">
        <v>104</v>
      </c>
      <c r="K20" s="49" t="s">
        <v>592</v>
      </c>
      <c r="L20" s="50">
        <v>0</v>
      </c>
      <c r="M20" s="34"/>
      <c r="N20" s="48" t="s">
        <v>104</v>
      </c>
      <c r="O20" s="523" t="s">
        <v>534</v>
      </c>
      <c r="P20" s="50">
        <v>0</v>
      </c>
      <c r="Q20" s="34"/>
    </row>
    <row r="21" spans="2:18" ht="12.95" customHeight="1">
      <c r="B21" s="48" t="s">
        <v>104</v>
      </c>
      <c r="C21" s="49" t="s">
        <v>999</v>
      </c>
      <c r="D21" s="50">
        <v>3</v>
      </c>
      <c r="E21" s="34"/>
      <c r="F21" s="48" t="s">
        <v>104</v>
      </c>
      <c r="G21" s="49" t="s">
        <v>650</v>
      </c>
      <c r="H21" s="50">
        <v>0</v>
      </c>
      <c r="I21" s="34"/>
      <c r="J21" s="48" t="s">
        <v>104</v>
      </c>
      <c r="K21" s="49" t="s">
        <v>595</v>
      </c>
      <c r="L21" s="50">
        <v>0</v>
      </c>
      <c r="M21" s="34"/>
      <c r="N21" s="48" t="s">
        <v>104</v>
      </c>
      <c r="O21" s="523" t="s">
        <v>535</v>
      </c>
      <c r="P21" s="50">
        <v>0</v>
      </c>
      <c r="Q21" s="34"/>
      <c r="R21" s="25"/>
    </row>
    <row r="22" spans="2:18" ht="12.95" customHeight="1">
      <c r="B22" s="48" t="s">
        <v>104</v>
      </c>
      <c r="C22" s="49" t="s">
        <v>739</v>
      </c>
      <c r="D22" s="50">
        <v>0</v>
      </c>
      <c r="E22" s="34"/>
      <c r="F22" s="48" t="s">
        <v>104</v>
      </c>
      <c r="G22" s="49" t="s">
        <v>649</v>
      </c>
      <c r="H22" s="50">
        <v>0</v>
      </c>
      <c r="I22" s="34"/>
      <c r="J22" s="48" t="s">
        <v>104</v>
      </c>
      <c r="K22" s="49" t="s">
        <v>594</v>
      </c>
      <c r="L22" s="50">
        <v>0</v>
      </c>
      <c r="M22" s="34"/>
      <c r="N22" s="48" t="s">
        <v>104</v>
      </c>
      <c r="O22" s="587" t="s">
        <v>1113</v>
      </c>
      <c r="P22" s="50">
        <v>0</v>
      </c>
      <c r="Q22" s="34"/>
      <c r="R22" s="25"/>
    </row>
    <row r="23" spans="2:18" ht="12.95" customHeight="1">
      <c r="B23" s="48" t="s">
        <v>105</v>
      </c>
      <c r="C23" s="49" t="s">
        <v>740</v>
      </c>
      <c r="D23" s="50">
        <v>6</v>
      </c>
      <c r="E23" s="34"/>
      <c r="F23" s="48" t="s">
        <v>105</v>
      </c>
      <c r="G23" s="49" t="s">
        <v>653</v>
      </c>
      <c r="H23" s="50">
        <v>5</v>
      </c>
      <c r="I23" s="34"/>
      <c r="J23" s="48" t="s">
        <v>105</v>
      </c>
      <c r="K23" s="49" t="s">
        <v>596</v>
      </c>
      <c r="L23" s="50">
        <v>8</v>
      </c>
      <c r="M23" s="34"/>
      <c r="N23" s="48" t="s">
        <v>105</v>
      </c>
      <c r="O23" s="523" t="s">
        <v>538</v>
      </c>
      <c r="P23" s="50">
        <v>7</v>
      </c>
      <c r="Q23" s="34"/>
      <c r="R23" s="25"/>
    </row>
    <row r="24" spans="2:18" ht="12.95" customHeight="1">
      <c r="B24" s="48" t="s">
        <v>106</v>
      </c>
      <c r="C24" s="49" t="s">
        <v>742</v>
      </c>
      <c r="D24" s="50">
        <v>0</v>
      </c>
      <c r="E24" s="34"/>
      <c r="F24" s="48" t="s">
        <v>106</v>
      </c>
      <c r="G24" s="49" t="s">
        <v>655</v>
      </c>
      <c r="H24" s="50">
        <v>0</v>
      </c>
      <c r="I24" s="34"/>
      <c r="J24" s="48" t="s">
        <v>106</v>
      </c>
      <c r="K24" s="49" t="s">
        <v>599</v>
      </c>
      <c r="L24" s="50">
        <v>0</v>
      </c>
      <c r="M24" s="34"/>
      <c r="N24" s="48" t="s">
        <v>106</v>
      </c>
      <c r="O24" s="523" t="s">
        <v>423</v>
      </c>
      <c r="P24" s="50">
        <v>0</v>
      </c>
      <c r="Q24" s="34"/>
    </row>
    <row r="25" spans="2:18" ht="12.95" customHeight="1">
      <c r="B25" s="48"/>
      <c r="C25" s="51" t="s">
        <v>28</v>
      </c>
      <c r="D25" s="52">
        <f>SUM(D17:D24)</f>
        <v>48</v>
      </c>
      <c r="E25" s="34"/>
      <c r="F25" s="48"/>
      <c r="G25" s="53" t="s">
        <v>28</v>
      </c>
      <c r="H25" s="52">
        <f>SUM(H17:H24)</f>
        <v>23</v>
      </c>
      <c r="I25" s="34"/>
      <c r="J25" s="48"/>
      <c r="K25" s="51" t="s">
        <v>28</v>
      </c>
      <c r="L25" s="52">
        <f>SUM(L17:L24)</f>
        <v>23</v>
      </c>
      <c r="M25" s="34"/>
      <c r="N25" s="48"/>
      <c r="O25" s="51" t="s">
        <v>28</v>
      </c>
      <c r="P25" s="52">
        <f>SUM(P17:P24)</f>
        <v>16</v>
      </c>
      <c r="Q25" s="34"/>
    </row>
    <row r="26" spans="2:18" ht="12.95" customHeight="1">
      <c r="B26" s="34"/>
      <c r="C26" s="34"/>
      <c r="D26" s="54"/>
      <c r="E26" s="34"/>
      <c r="F26" s="34"/>
      <c r="G26" s="34"/>
      <c r="H26" s="54"/>
      <c r="I26" s="34"/>
      <c r="J26" s="34"/>
      <c r="K26" s="34"/>
      <c r="L26" s="54"/>
      <c r="M26" s="34"/>
      <c r="N26" s="34"/>
      <c r="O26" s="34"/>
      <c r="P26" s="54"/>
      <c r="Q26" s="34"/>
    </row>
    <row r="27" spans="2:18" ht="12.95" customHeight="1">
      <c r="B27" s="800" t="s">
        <v>149</v>
      </c>
      <c r="C27" s="801"/>
      <c r="D27" s="331" t="s">
        <v>210</v>
      </c>
      <c r="E27" s="34"/>
      <c r="F27" s="800" t="s">
        <v>24</v>
      </c>
      <c r="G27" s="801"/>
      <c r="H27" s="331" t="s">
        <v>210</v>
      </c>
      <c r="I27" s="34"/>
      <c r="J27" s="802" t="s">
        <v>19</v>
      </c>
      <c r="K27" s="803"/>
      <c r="L27" s="331" t="s">
        <v>210</v>
      </c>
      <c r="M27" s="34"/>
      <c r="N27" s="800" t="s">
        <v>82</v>
      </c>
      <c r="O27" s="801"/>
      <c r="P27" s="331" t="s">
        <v>210</v>
      </c>
      <c r="Q27" s="34"/>
    </row>
    <row r="28" spans="2:18" ht="12.95" customHeight="1">
      <c r="B28" s="48" t="s">
        <v>102</v>
      </c>
      <c r="C28" s="49" t="s">
        <v>713</v>
      </c>
      <c r="D28" s="50">
        <v>9</v>
      </c>
      <c r="E28" s="34"/>
      <c r="F28" s="48" t="s">
        <v>102</v>
      </c>
      <c r="G28" s="49" t="s">
        <v>572</v>
      </c>
      <c r="H28" s="50">
        <v>18</v>
      </c>
      <c r="I28" s="34"/>
      <c r="J28" s="48" t="s">
        <v>102</v>
      </c>
      <c r="K28" s="49" t="s">
        <v>495</v>
      </c>
      <c r="L28" s="50">
        <v>3</v>
      </c>
      <c r="M28" s="34"/>
      <c r="N28" s="48" t="s">
        <v>102</v>
      </c>
      <c r="O28" s="49" t="s">
        <v>557</v>
      </c>
      <c r="P28" s="50">
        <v>6</v>
      </c>
      <c r="Q28" s="34"/>
    </row>
    <row r="29" spans="2:18" ht="12.95" customHeight="1">
      <c r="B29" s="48" t="s">
        <v>103</v>
      </c>
      <c r="C29" s="49" t="s">
        <v>496</v>
      </c>
      <c r="D29" s="50">
        <v>0</v>
      </c>
      <c r="E29" s="34"/>
      <c r="F29" s="48" t="s">
        <v>103</v>
      </c>
      <c r="G29" s="49" t="s">
        <v>574</v>
      </c>
      <c r="H29" s="50">
        <v>12</v>
      </c>
      <c r="I29" s="34"/>
      <c r="J29" s="48" t="s">
        <v>103</v>
      </c>
      <c r="K29" s="49" t="s">
        <v>687</v>
      </c>
      <c r="L29" s="50">
        <v>0</v>
      </c>
      <c r="M29" s="34"/>
      <c r="N29" s="48" t="s">
        <v>103</v>
      </c>
      <c r="O29" s="49" t="s">
        <v>561</v>
      </c>
      <c r="P29" s="50">
        <v>3</v>
      </c>
      <c r="Q29" s="34"/>
    </row>
    <row r="30" spans="2:18" ht="12.95" customHeight="1">
      <c r="B30" s="48" t="s">
        <v>103</v>
      </c>
      <c r="C30" s="49" t="s">
        <v>717</v>
      </c>
      <c r="D30" s="50">
        <v>6</v>
      </c>
      <c r="E30" s="34"/>
      <c r="F30" s="48" t="s">
        <v>103</v>
      </c>
      <c r="G30" s="49" t="s">
        <v>955</v>
      </c>
      <c r="H30" s="50">
        <v>0</v>
      </c>
      <c r="I30" s="34"/>
      <c r="J30" s="48" t="s">
        <v>103</v>
      </c>
      <c r="K30" s="49" t="s">
        <v>686</v>
      </c>
      <c r="L30" s="50">
        <v>3</v>
      </c>
      <c r="M30" s="34"/>
      <c r="N30" s="48" t="s">
        <v>103</v>
      </c>
      <c r="O30" s="49" t="s">
        <v>1251</v>
      </c>
      <c r="P30" s="50">
        <v>6</v>
      </c>
      <c r="Q30" s="34"/>
    </row>
    <row r="31" spans="2:18" ht="12.95" customHeight="1">
      <c r="B31" s="48" t="s">
        <v>104</v>
      </c>
      <c r="C31" s="49" t="s">
        <v>719</v>
      </c>
      <c r="D31" s="50">
        <v>0</v>
      </c>
      <c r="E31" s="34"/>
      <c r="F31" s="48" t="s">
        <v>104</v>
      </c>
      <c r="G31" s="49" t="s">
        <v>1194</v>
      </c>
      <c r="H31" s="50">
        <v>0</v>
      </c>
      <c r="I31" s="34"/>
      <c r="J31" s="48" t="s">
        <v>104</v>
      </c>
      <c r="K31" s="49" t="s">
        <v>691</v>
      </c>
      <c r="L31" s="50">
        <v>0</v>
      </c>
      <c r="M31" s="34"/>
      <c r="N31" s="48" t="s">
        <v>104</v>
      </c>
      <c r="O31" s="49" t="s">
        <v>562</v>
      </c>
      <c r="P31" s="50">
        <v>0</v>
      </c>
      <c r="Q31" s="34"/>
    </row>
    <row r="32" spans="2:18" ht="12.95" customHeight="1">
      <c r="B32" s="48" t="s">
        <v>104</v>
      </c>
      <c r="C32" s="49" t="s">
        <v>720</v>
      </c>
      <c r="D32" s="50">
        <v>9</v>
      </c>
      <c r="E32" s="34"/>
      <c r="F32" s="48" t="s">
        <v>104</v>
      </c>
      <c r="G32" s="49" t="s">
        <v>1075</v>
      </c>
      <c r="H32" s="50">
        <v>0</v>
      </c>
      <c r="I32" s="34"/>
      <c r="J32" s="48" t="s">
        <v>104</v>
      </c>
      <c r="K32" s="49" t="s">
        <v>498</v>
      </c>
      <c r="L32" s="50">
        <v>0</v>
      </c>
      <c r="M32" s="34"/>
      <c r="N32" s="48" t="s">
        <v>104</v>
      </c>
      <c r="O32" s="49" t="s">
        <v>563</v>
      </c>
      <c r="P32" s="50">
        <v>0</v>
      </c>
      <c r="Q32" s="34"/>
    </row>
    <row r="33" spans="2:18" ht="12.95" customHeight="1">
      <c r="B33" s="48" t="s">
        <v>104</v>
      </c>
      <c r="C33" s="49" t="s">
        <v>723</v>
      </c>
      <c r="D33" s="50">
        <v>0</v>
      </c>
      <c r="E33" s="34"/>
      <c r="F33" s="48" t="s">
        <v>104</v>
      </c>
      <c r="G33" s="49" t="s">
        <v>577</v>
      </c>
      <c r="H33" s="50">
        <v>0</v>
      </c>
      <c r="I33" s="34"/>
      <c r="J33" s="48" t="s">
        <v>104</v>
      </c>
      <c r="K33" s="49" t="s">
        <v>690</v>
      </c>
      <c r="L33" s="50">
        <v>3</v>
      </c>
      <c r="M33" s="34"/>
      <c r="N33" s="48" t="s">
        <v>104</v>
      </c>
      <c r="O33" s="49" t="s">
        <v>1158</v>
      </c>
      <c r="P33" s="50">
        <v>0</v>
      </c>
      <c r="Q33" s="34"/>
    </row>
    <row r="34" spans="2:18" ht="12.95" customHeight="1">
      <c r="B34" s="48" t="s">
        <v>105</v>
      </c>
      <c r="C34" s="49" t="s">
        <v>724</v>
      </c>
      <c r="D34" s="50">
        <v>18</v>
      </c>
      <c r="E34" s="34"/>
      <c r="F34" s="48" t="s">
        <v>105</v>
      </c>
      <c r="G34" s="49" t="s">
        <v>1159</v>
      </c>
      <c r="H34" s="50">
        <v>0</v>
      </c>
      <c r="I34" s="34"/>
      <c r="J34" s="48" t="s">
        <v>105</v>
      </c>
      <c r="K34" s="49" t="s">
        <v>695</v>
      </c>
      <c r="L34" s="50">
        <v>10</v>
      </c>
      <c r="M34" s="34"/>
      <c r="N34" s="48" t="s">
        <v>105</v>
      </c>
      <c r="O34" s="49" t="s">
        <v>568</v>
      </c>
      <c r="P34" s="50">
        <v>12</v>
      </c>
      <c r="Q34" s="34"/>
    </row>
    <row r="35" spans="2:18" ht="12.95" customHeight="1">
      <c r="B35" s="48" t="s">
        <v>106</v>
      </c>
      <c r="C35" s="49" t="s">
        <v>726</v>
      </c>
      <c r="D35" s="50">
        <v>0</v>
      </c>
      <c r="E35" s="34"/>
      <c r="F35" s="48" t="s">
        <v>106</v>
      </c>
      <c r="G35" s="49" t="s">
        <v>583</v>
      </c>
      <c r="H35" s="50">
        <v>0</v>
      </c>
      <c r="I35" s="34"/>
      <c r="J35" s="48" t="s">
        <v>106</v>
      </c>
      <c r="K35" s="49" t="s">
        <v>697</v>
      </c>
      <c r="L35" s="50">
        <v>0</v>
      </c>
      <c r="M35" s="34"/>
      <c r="N35" s="48" t="s">
        <v>106</v>
      </c>
      <c r="O35" s="49" t="s">
        <v>570</v>
      </c>
      <c r="P35" s="50">
        <v>6</v>
      </c>
      <c r="Q35" s="34"/>
    </row>
    <row r="36" spans="2:18" ht="12.95" customHeight="1">
      <c r="B36" s="48"/>
      <c r="C36" s="51" t="s">
        <v>28</v>
      </c>
      <c r="D36" s="52">
        <f>SUM(D28:D35)</f>
        <v>42</v>
      </c>
      <c r="E36" s="34"/>
      <c r="F36" s="48"/>
      <c r="G36" s="51" t="s">
        <v>28</v>
      </c>
      <c r="H36" s="52">
        <f>SUM(H28:H35)</f>
        <v>30</v>
      </c>
      <c r="I36" s="34"/>
      <c r="J36" s="48"/>
      <c r="K36" s="51" t="s">
        <v>28</v>
      </c>
      <c r="L36" s="52">
        <f>SUM(L28:L35)</f>
        <v>19</v>
      </c>
      <c r="M36" s="34"/>
      <c r="N36" s="49"/>
      <c r="O36" s="53" t="s">
        <v>28</v>
      </c>
      <c r="P36" s="52">
        <f>SUM(P28:P35)</f>
        <v>33</v>
      </c>
      <c r="Q36" s="34"/>
    </row>
    <row r="37" spans="2:18" ht="12.95" customHeight="1">
      <c r="B37" s="34"/>
      <c r="C37" s="34"/>
      <c r="D37" s="54"/>
      <c r="E37" s="34"/>
      <c r="F37" s="34"/>
      <c r="G37" s="45"/>
      <c r="H37" s="54"/>
      <c r="I37" s="34"/>
      <c r="J37" s="34"/>
      <c r="K37" s="45"/>
      <c r="L37" s="56"/>
      <c r="M37" s="34"/>
      <c r="N37" s="34"/>
      <c r="O37" s="45"/>
      <c r="P37" s="54"/>
      <c r="Q37" s="34"/>
    </row>
    <row r="38" spans="2:18" ht="12.95" customHeight="1">
      <c r="B38" s="800" t="s">
        <v>57</v>
      </c>
      <c r="C38" s="801"/>
      <c r="D38" s="331" t="s">
        <v>210</v>
      </c>
      <c r="E38" s="34"/>
      <c r="F38" s="876" t="s">
        <v>183</v>
      </c>
      <c r="G38" s="877"/>
      <c r="H38" s="331" t="s">
        <v>210</v>
      </c>
      <c r="I38" s="34"/>
      <c r="J38" s="876" t="s">
        <v>151</v>
      </c>
      <c r="K38" s="877"/>
      <c r="L38" s="331" t="s">
        <v>210</v>
      </c>
      <c r="M38" s="34"/>
      <c r="N38" s="806" t="s">
        <v>150</v>
      </c>
      <c r="O38" s="806"/>
      <c r="P38" s="331" t="s">
        <v>210</v>
      </c>
      <c r="Q38" s="34"/>
    </row>
    <row r="39" spans="2:18" ht="12.95" customHeight="1">
      <c r="B39" s="48" t="s">
        <v>102</v>
      </c>
      <c r="C39" s="49" t="s">
        <v>700</v>
      </c>
      <c r="D39" s="50">
        <v>6</v>
      </c>
      <c r="E39" s="34"/>
      <c r="F39" s="48" t="s">
        <v>102</v>
      </c>
      <c r="G39" s="49" t="s">
        <v>658</v>
      </c>
      <c r="H39" s="50">
        <v>9</v>
      </c>
      <c r="I39" s="34"/>
      <c r="J39" s="48" t="s">
        <v>102</v>
      </c>
      <c r="K39" s="49" t="s">
        <v>628</v>
      </c>
      <c r="L39" s="50">
        <v>3</v>
      </c>
      <c r="M39" s="34"/>
      <c r="N39" s="48" t="s">
        <v>102</v>
      </c>
      <c r="O39" s="49" t="s">
        <v>670</v>
      </c>
      <c r="P39" s="50">
        <v>8</v>
      </c>
      <c r="Q39" s="34"/>
    </row>
    <row r="40" spans="2:18" ht="12.95" customHeight="1">
      <c r="B40" s="48" t="s">
        <v>103</v>
      </c>
      <c r="C40" s="49" t="s">
        <v>702</v>
      </c>
      <c r="D40" s="50">
        <v>0</v>
      </c>
      <c r="E40" s="34"/>
      <c r="F40" s="48" t="s">
        <v>103</v>
      </c>
      <c r="G40" s="49" t="s">
        <v>660</v>
      </c>
      <c r="H40" s="50">
        <v>18</v>
      </c>
      <c r="I40" s="34"/>
      <c r="J40" s="48" t="s">
        <v>103</v>
      </c>
      <c r="K40" s="49" t="s">
        <v>493</v>
      </c>
      <c r="L40" s="50">
        <v>6</v>
      </c>
      <c r="M40" s="34"/>
      <c r="N40" s="48" t="s">
        <v>103</v>
      </c>
      <c r="O40" s="49" t="s">
        <v>674</v>
      </c>
      <c r="P40" s="50">
        <v>0</v>
      </c>
      <c r="Q40" s="34"/>
      <c r="R40" s="21"/>
    </row>
    <row r="41" spans="2:18" ht="12.95" customHeight="1">
      <c r="B41" s="48" t="s">
        <v>103</v>
      </c>
      <c r="C41" s="49" t="s">
        <v>616</v>
      </c>
      <c r="D41" s="50">
        <v>8</v>
      </c>
      <c r="E41" s="34"/>
      <c r="F41" s="48" t="s">
        <v>103</v>
      </c>
      <c r="G41" s="49" t="s">
        <v>884</v>
      </c>
      <c r="H41" s="50">
        <v>0</v>
      </c>
      <c r="I41" s="34"/>
      <c r="J41" s="48" t="s">
        <v>103</v>
      </c>
      <c r="K41" s="49" t="s">
        <v>631</v>
      </c>
      <c r="L41" s="50">
        <v>0</v>
      </c>
      <c r="M41" s="34"/>
      <c r="N41" s="48" t="s">
        <v>103</v>
      </c>
      <c r="O41" s="49" t="s">
        <v>675</v>
      </c>
      <c r="P41" s="50">
        <v>0</v>
      </c>
      <c r="Q41" s="34"/>
      <c r="R41" s="21"/>
    </row>
    <row r="42" spans="2:18" ht="12.95" customHeight="1">
      <c r="B42" s="48" t="s">
        <v>104</v>
      </c>
      <c r="C42" s="49" t="s">
        <v>705</v>
      </c>
      <c r="D42" s="50">
        <v>0</v>
      </c>
      <c r="E42" s="34"/>
      <c r="F42" s="48" t="s">
        <v>104</v>
      </c>
      <c r="G42" s="49" t="s">
        <v>921</v>
      </c>
      <c r="H42" s="50">
        <v>0</v>
      </c>
      <c r="I42" s="34"/>
      <c r="J42" s="48" t="s">
        <v>104</v>
      </c>
      <c r="K42" s="49" t="s">
        <v>633</v>
      </c>
      <c r="L42" s="50">
        <v>6</v>
      </c>
      <c r="M42" s="34"/>
      <c r="N42" s="48" t="s">
        <v>104</v>
      </c>
      <c r="O42" s="49" t="s">
        <v>677</v>
      </c>
      <c r="P42" s="50">
        <v>0</v>
      </c>
      <c r="Q42" s="34"/>
      <c r="R42" s="21"/>
    </row>
    <row r="43" spans="2:18" ht="12.95" customHeight="1">
      <c r="B43" s="48" t="s">
        <v>104</v>
      </c>
      <c r="C43" s="49" t="s">
        <v>706</v>
      </c>
      <c r="D43" s="50">
        <v>0</v>
      </c>
      <c r="E43" s="34"/>
      <c r="F43" s="48" t="s">
        <v>104</v>
      </c>
      <c r="G43" s="49" t="s">
        <v>664</v>
      </c>
      <c r="H43" s="50">
        <v>0</v>
      </c>
      <c r="I43" s="34"/>
      <c r="J43" s="48" t="s">
        <v>104</v>
      </c>
      <c r="K43" s="49" t="s">
        <v>636</v>
      </c>
      <c r="L43" s="50">
        <v>3</v>
      </c>
      <c r="M43" s="34"/>
      <c r="N43" s="48" t="s">
        <v>104</v>
      </c>
      <c r="O43" s="49" t="s">
        <v>497</v>
      </c>
      <c r="P43" s="50">
        <v>3</v>
      </c>
      <c r="Q43" s="34"/>
      <c r="R43" s="22"/>
    </row>
    <row r="44" spans="2:18" ht="12.95" customHeight="1">
      <c r="B44" s="48" t="s">
        <v>104</v>
      </c>
      <c r="C44" s="49" t="s">
        <v>708</v>
      </c>
      <c r="D44" s="50">
        <v>0</v>
      </c>
      <c r="E44" s="34"/>
      <c r="F44" s="48" t="s">
        <v>104</v>
      </c>
      <c r="G44" s="49" t="s">
        <v>666</v>
      </c>
      <c r="H44" s="50">
        <v>0</v>
      </c>
      <c r="I44" s="34"/>
      <c r="J44" s="48" t="s">
        <v>104</v>
      </c>
      <c r="K44" s="49" t="s">
        <v>635</v>
      </c>
      <c r="L44" s="50">
        <v>0</v>
      </c>
      <c r="M44" s="34"/>
      <c r="N44" s="48" t="s">
        <v>104</v>
      </c>
      <c r="O44" s="49" t="s">
        <v>679</v>
      </c>
      <c r="P44" s="50">
        <v>0</v>
      </c>
      <c r="Q44" s="34"/>
      <c r="R44" s="22"/>
    </row>
    <row r="45" spans="2:18" ht="12.95" customHeight="1">
      <c r="B45" s="48" t="s">
        <v>105</v>
      </c>
      <c r="C45" s="49" t="s">
        <v>710</v>
      </c>
      <c r="D45" s="50">
        <v>2</v>
      </c>
      <c r="E45" s="34"/>
      <c r="F45" s="48" t="s">
        <v>105</v>
      </c>
      <c r="G45" s="49" t="s">
        <v>1006</v>
      </c>
      <c r="H45" s="50">
        <v>7</v>
      </c>
      <c r="I45" s="34"/>
      <c r="J45" s="48" t="s">
        <v>105</v>
      </c>
      <c r="K45" s="659" t="s">
        <v>638</v>
      </c>
      <c r="L45" s="50">
        <v>0</v>
      </c>
      <c r="M45" s="34"/>
      <c r="N45" s="48" t="s">
        <v>105</v>
      </c>
      <c r="O45" s="49" t="s">
        <v>1252</v>
      </c>
      <c r="P45" s="50">
        <v>4</v>
      </c>
      <c r="Q45" s="34"/>
      <c r="R45" s="22"/>
    </row>
    <row r="46" spans="2:18" ht="12.95" customHeight="1">
      <c r="B46" s="48" t="s">
        <v>106</v>
      </c>
      <c r="C46" s="49" t="s">
        <v>712</v>
      </c>
      <c r="D46" s="50">
        <v>0</v>
      </c>
      <c r="E46" s="34"/>
      <c r="F46" s="48" t="s">
        <v>106</v>
      </c>
      <c r="G46" s="49" t="s">
        <v>668</v>
      </c>
      <c r="H46" s="50">
        <v>0</v>
      </c>
      <c r="I46" s="34"/>
      <c r="J46" s="48" t="s">
        <v>106</v>
      </c>
      <c r="K46" s="49" t="s">
        <v>639</v>
      </c>
      <c r="L46" s="50">
        <v>0</v>
      </c>
      <c r="M46" s="34"/>
      <c r="N46" s="48" t="s">
        <v>106</v>
      </c>
      <c r="O46" s="49" t="s">
        <v>683</v>
      </c>
      <c r="P46" s="50">
        <v>0</v>
      </c>
      <c r="Q46" s="34"/>
      <c r="R46" s="21"/>
    </row>
    <row r="47" spans="2:18" ht="12.95" customHeight="1">
      <c r="B47" s="48"/>
      <c r="C47" s="51" t="s">
        <v>28</v>
      </c>
      <c r="D47" s="52">
        <f>SUM(D39:D46)</f>
        <v>16</v>
      </c>
      <c r="E47" s="34"/>
      <c r="F47" s="48"/>
      <c r="G47" s="51" t="s">
        <v>28</v>
      </c>
      <c r="H47" s="52">
        <f>SUM(H39:H46)</f>
        <v>34</v>
      </c>
      <c r="I47" s="34"/>
      <c r="J47" s="48"/>
      <c r="K47" s="51" t="s">
        <v>28</v>
      </c>
      <c r="L47" s="52">
        <f>SUM(L39:L46)</f>
        <v>18</v>
      </c>
      <c r="M47" s="34"/>
      <c r="N47" s="48"/>
      <c r="O47" s="51" t="s">
        <v>28</v>
      </c>
      <c r="P47" s="52">
        <f>SUM(P39:P46)</f>
        <v>15</v>
      </c>
      <c r="Q47" s="34"/>
      <c r="R47" s="26"/>
    </row>
    <row r="48" spans="2:18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  <row r="49" spans="1:21" ht="12.95" customHeight="1">
      <c r="B49" s="826" t="s">
        <v>30</v>
      </c>
      <c r="C49" s="799"/>
      <c r="D49" s="799"/>
      <c r="E49" s="799"/>
      <c r="F49" s="799"/>
      <c r="G49" s="799"/>
      <c r="H49" s="799"/>
      <c r="I49" s="799"/>
      <c r="J49" s="799"/>
      <c r="K49" s="799"/>
      <c r="L49" s="799"/>
      <c r="M49" s="799"/>
      <c r="N49" s="799"/>
      <c r="O49" s="57" t="s">
        <v>69</v>
      </c>
      <c r="P49" s="58"/>
      <c r="Q49" s="34"/>
      <c r="R49" s="825"/>
      <c r="S49" s="825"/>
      <c r="T49" s="825"/>
    </row>
    <row r="50" spans="1:21" ht="12.95" customHeight="1">
      <c r="A50" s="42"/>
      <c r="B50" s="201"/>
      <c r="C50" s="59" t="s">
        <v>408</v>
      </c>
      <c r="D50" s="60">
        <f>H25</f>
        <v>23</v>
      </c>
      <c r="E50" s="61"/>
      <c r="F50" s="258" t="s">
        <v>81</v>
      </c>
      <c r="G50" s="59" t="s">
        <v>20</v>
      </c>
      <c r="H50" s="60">
        <f>L14</f>
        <v>24</v>
      </c>
      <c r="I50" s="61"/>
      <c r="J50" s="62" t="s">
        <v>31</v>
      </c>
      <c r="K50" s="59" t="s">
        <v>757</v>
      </c>
      <c r="L50" s="60">
        <f>P14</f>
        <v>32</v>
      </c>
      <c r="M50" s="61"/>
      <c r="N50" s="59"/>
      <c r="O50" s="59" t="s">
        <v>19</v>
      </c>
      <c r="P50" s="63">
        <f>L36</f>
        <v>19</v>
      </c>
      <c r="Q50" s="34"/>
      <c r="R50" s="357"/>
      <c r="S50" s="426"/>
      <c r="T50" s="357"/>
      <c r="U50" s="355"/>
    </row>
    <row r="51" spans="1:21" ht="12.95" customHeight="1">
      <c r="B51" s="205" t="s">
        <v>31</v>
      </c>
      <c r="C51" s="45" t="s">
        <v>236</v>
      </c>
      <c r="D51" s="64">
        <f>P36</f>
        <v>33</v>
      </c>
      <c r="E51" s="64"/>
      <c r="F51" s="64"/>
      <c r="G51" s="45" t="s">
        <v>1253</v>
      </c>
      <c r="H51" s="64">
        <f>P25</f>
        <v>16</v>
      </c>
      <c r="I51" s="34"/>
      <c r="J51" s="64"/>
      <c r="K51" s="45" t="s">
        <v>25</v>
      </c>
      <c r="L51" s="64">
        <f>L25</f>
        <v>23</v>
      </c>
      <c r="M51" s="34"/>
      <c r="N51" s="72" t="s">
        <v>31</v>
      </c>
      <c r="O51" s="45" t="s">
        <v>888</v>
      </c>
      <c r="P51" s="67">
        <f>D36</f>
        <v>42</v>
      </c>
      <c r="Q51" s="34"/>
      <c r="R51" s="355"/>
      <c r="S51" s="426"/>
      <c r="T51" s="357"/>
      <c r="U51" s="355"/>
    </row>
    <row r="52" spans="1:21" ht="12.95" customHeight="1">
      <c r="B52" s="329"/>
      <c r="E52" s="34"/>
      <c r="F52" s="54"/>
      <c r="G52" s="150"/>
      <c r="H52" s="150"/>
      <c r="I52" s="34"/>
      <c r="J52" s="54"/>
      <c r="K52" s="150"/>
      <c r="L52" s="150"/>
      <c r="M52" s="34"/>
      <c r="N52" s="34"/>
      <c r="P52" s="149"/>
      <c r="Q52" s="34"/>
      <c r="R52" s="355"/>
      <c r="S52" s="426"/>
      <c r="T52" s="357"/>
      <c r="U52" s="355"/>
    </row>
    <row r="53" spans="1:21" ht="12.95" customHeight="1">
      <c r="B53" s="328" t="s">
        <v>81</v>
      </c>
      <c r="C53" s="45" t="s">
        <v>150</v>
      </c>
      <c r="D53" s="64">
        <f>P47</f>
        <v>15</v>
      </c>
      <c r="E53" s="34"/>
      <c r="F53" s="64"/>
      <c r="G53" s="45" t="s">
        <v>107</v>
      </c>
      <c r="H53" s="64">
        <f>D14</f>
        <v>15</v>
      </c>
      <c r="I53" s="34"/>
      <c r="J53" s="64"/>
      <c r="K53" s="45" t="s">
        <v>145</v>
      </c>
      <c r="L53" s="64">
        <f>H14</f>
        <v>17</v>
      </c>
      <c r="M53" s="34"/>
      <c r="N53" s="145" t="s">
        <v>81</v>
      </c>
      <c r="O53" s="45" t="s">
        <v>183</v>
      </c>
      <c r="P53" s="67">
        <f>H47</f>
        <v>34</v>
      </c>
      <c r="Q53" s="34"/>
      <c r="R53" s="355"/>
      <c r="S53" s="426"/>
      <c r="T53" s="357"/>
      <c r="U53" s="355"/>
    </row>
    <row r="54" spans="1:21" ht="12.95" customHeight="1">
      <c r="B54" s="330"/>
      <c r="C54" s="73" t="s">
        <v>1040</v>
      </c>
      <c r="D54" s="74">
        <f>D47</f>
        <v>16</v>
      </c>
      <c r="E54" s="73"/>
      <c r="F54" s="99" t="s">
        <v>31</v>
      </c>
      <c r="G54" s="73" t="s">
        <v>232</v>
      </c>
      <c r="H54" s="74">
        <f>D25</f>
        <v>48</v>
      </c>
      <c r="I54" s="142"/>
      <c r="J54" s="99" t="s">
        <v>31</v>
      </c>
      <c r="K54" s="73" t="s">
        <v>850</v>
      </c>
      <c r="L54" s="74">
        <f>H36</f>
        <v>30</v>
      </c>
      <c r="M54" s="142"/>
      <c r="N54" s="74"/>
      <c r="O54" s="73" t="s">
        <v>1157</v>
      </c>
      <c r="P54" s="75">
        <f>L47</f>
        <v>18</v>
      </c>
      <c r="Q54" s="34"/>
      <c r="R54" s="357"/>
      <c r="S54" s="426"/>
      <c r="T54" s="357"/>
      <c r="U54" s="355"/>
    </row>
    <row r="55" spans="1:21" ht="12.95" customHeight="1">
      <c r="B55" s="34"/>
      <c r="C55" s="34"/>
      <c r="D55" s="34"/>
      <c r="E55" s="34"/>
      <c r="M55" s="34"/>
      <c r="N55" s="113"/>
      <c r="O55" s="101"/>
      <c r="P55" s="34"/>
      <c r="Q55" s="34"/>
      <c r="R55" s="357"/>
      <c r="S55" s="426"/>
      <c r="T55" s="357"/>
      <c r="U55" s="355"/>
    </row>
    <row r="56" spans="1:21" ht="12.95" customHeight="1">
      <c r="B56" s="797" t="s">
        <v>135</v>
      </c>
      <c r="C56" s="798"/>
      <c r="D56" s="78" t="s">
        <v>29</v>
      </c>
      <c r="E56" s="34"/>
      <c r="F56" s="77" t="s">
        <v>32</v>
      </c>
      <c r="G56" s="79"/>
      <c r="H56" s="79"/>
      <c r="I56" s="79"/>
      <c r="J56" s="79"/>
      <c r="K56" s="79"/>
      <c r="L56" s="78"/>
      <c r="M56" s="45"/>
      <c r="N56" s="77" t="s">
        <v>407</v>
      </c>
      <c r="O56" s="79"/>
      <c r="P56" s="78"/>
      <c r="Q56" s="34"/>
      <c r="R56" s="357"/>
      <c r="S56" s="426"/>
      <c r="T56" s="357"/>
      <c r="U56" s="355"/>
    </row>
    <row r="57" spans="1:21" ht="12.95" customHeight="1">
      <c r="B57" s="80" t="s">
        <v>21</v>
      </c>
      <c r="C57" s="81"/>
      <c r="D57" s="50">
        <f>$D$25</f>
        <v>48</v>
      </c>
      <c r="E57" s="34"/>
      <c r="F57" s="787" t="s">
        <v>1262</v>
      </c>
      <c r="G57" s="788"/>
      <c r="H57" s="788"/>
      <c r="I57" s="788"/>
      <c r="J57" s="788"/>
      <c r="K57" s="788"/>
      <c r="L57" s="789"/>
      <c r="M57" s="34"/>
      <c r="N57" s="339" t="s">
        <v>154</v>
      </c>
      <c r="O57" s="59"/>
      <c r="P57" s="250"/>
      <c r="Q57" s="34"/>
      <c r="R57" s="355"/>
      <c r="S57" s="426"/>
      <c r="T57" s="357"/>
      <c r="U57" s="355"/>
    </row>
    <row r="58" spans="1:21" ht="12.95" customHeight="1">
      <c r="B58" s="80" t="s">
        <v>149</v>
      </c>
      <c r="C58" s="81"/>
      <c r="D58" s="50">
        <f>$D$36</f>
        <v>42</v>
      </c>
      <c r="E58" s="34"/>
      <c r="F58" s="787" t="s">
        <v>1263</v>
      </c>
      <c r="G58" s="788"/>
      <c r="H58" s="788"/>
      <c r="I58" s="788"/>
      <c r="J58" s="788"/>
      <c r="K58" s="788"/>
      <c r="L58" s="789"/>
      <c r="M58" s="34"/>
      <c r="N58" s="338" t="s">
        <v>1264</v>
      </c>
      <c r="O58" s="142"/>
      <c r="P58" s="337">
        <f>MAX(D6:D12,H6:H12,L6:L12,P6:P12,D17:D23,H17:H23,L17:L23,P17:P23,D28:D34,H28:H34,L28:L34,P28:P34,D39:D45,H39:H45,L39:L45,P39:P45)</f>
        <v>30</v>
      </c>
      <c r="Q58" s="34"/>
    </row>
    <row r="59" spans="1:21" ht="12.95" customHeight="1">
      <c r="B59" s="80" t="s">
        <v>183</v>
      </c>
      <c r="C59" s="81"/>
      <c r="D59" s="50">
        <f>$H$47</f>
        <v>34</v>
      </c>
      <c r="E59" s="34"/>
      <c r="F59" s="787" t="s">
        <v>1265</v>
      </c>
      <c r="G59" s="788"/>
      <c r="H59" s="788"/>
      <c r="I59" s="788"/>
      <c r="J59" s="788"/>
      <c r="K59" s="788"/>
      <c r="L59" s="789"/>
      <c r="M59" s="34"/>
      <c r="N59" s="339" t="s">
        <v>155</v>
      </c>
      <c r="O59" s="59"/>
      <c r="P59" s="250"/>
      <c r="Q59" s="34"/>
    </row>
    <row r="60" spans="1:21" ht="12.95" customHeight="1">
      <c r="B60" s="80" t="s">
        <v>82</v>
      </c>
      <c r="C60" s="81"/>
      <c r="D60" s="50">
        <f>$P$36</f>
        <v>33</v>
      </c>
      <c r="E60" s="34"/>
      <c r="F60" s="787" t="s">
        <v>1266</v>
      </c>
      <c r="G60" s="788"/>
      <c r="H60" s="788"/>
      <c r="I60" s="788"/>
      <c r="J60" s="788"/>
      <c r="K60" s="788"/>
      <c r="L60" s="789"/>
      <c r="M60" s="34"/>
      <c r="N60" s="338" t="s">
        <v>21</v>
      </c>
      <c r="O60" s="73"/>
      <c r="P60" s="337">
        <f>MAX(D14,H14,L14,P14,D25,H25,L25,P25,D36,H36,L36,P36,D47,H47,L47,P47)</f>
        <v>48</v>
      </c>
      <c r="Q60" s="34"/>
    </row>
    <row r="61" spans="1:21" ht="12.95" customHeight="1">
      <c r="B61" s="80" t="s">
        <v>26</v>
      </c>
      <c r="C61" s="81"/>
      <c r="D61" s="50">
        <f>$P$14</f>
        <v>32</v>
      </c>
      <c r="E61" s="34"/>
      <c r="F61" s="787" t="s">
        <v>1267</v>
      </c>
      <c r="G61" s="788"/>
      <c r="H61" s="788"/>
      <c r="I61" s="788"/>
      <c r="J61" s="788"/>
      <c r="K61" s="788"/>
      <c r="L61" s="789"/>
      <c r="M61" s="34"/>
      <c r="N61" s="82" t="s">
        <v>156</v>
      </c>
      <c r="O61" s="34"/>
      <c r="P61" s="70"/>
      <c r="Q61" s="34"/>
    </row>
    <row r="62" spans="1:21" ht="12.95" customHeight="1">
      <c r="B62" s="80" t="s">
        <v>24</v>
      </c>
      <c r="C62" s="81"/>
      <c r="D62" s="50">
        <f>$H$36</f>
        <v>30</v>
      </c>
      <c r="E62" s="34"/>
      <c r="F62" s="787" t="s">
        <v>1268</v>
      </c>
      <c r="G62" s="788"/>
      <c r="H62" s="788"/>
      <c r="I62" s="788"/>
      <c r="J62" s="788"/>
      <c r="K62" s="788"/>
      <c r="L62" s="789"/>
      <c r="M62" s="34"/>
      <c r="N62" s="68" t="s">
        <v>107</v>
      </c>
      <c r="O62" s="45"/>
      <c r="P62" s="70">
        <f>MIN(D14,H14,L14,P14,D25,H25,L25,P25,D36,H36,L36,P36,D47,H47,L47,P47)</f>
        <v>15</v>
      </c>
      <c r="Q62" s="34"/>
    </row>
    <row r="63" spans="1:21" ht="12.95" customHeight="1">
      <c r="B63" s="80" t="s">
        <v>20</v>
      </c>
      <c r="C63" s="81"/>
      <c r="D63" s="50">
        <f>$L$14</f>
        <v>24</v>
      </c>
      <c r="E63" s="34"/>
      <c r="F63" s="787" t="s">
        <v>1269</v>
      </c>
      <c r="G63" s="788"/>
      <c r="H63" s="788"/>
      <c r="I63" s="788"/>
      <c r="J63" s="788"/>
      <c r="K63" s="788"/>
      <c r="L63" s="789"/>
      <c r="M63" s="34"/>
      <c r="N63" s="339" t="s">
        <v>166</v>
      </c>
      <c r="O63" s="61"/>
      <c r="P63" s="63"/>
      <c r="Q63" s="34"/>
    </row>
    <row r="64" spans="1:21" ht="12.95" customHeight="1">
      <c r="B64" s="80" t="s">
        <v>408</v>
      </c>
      <c r="C64" s="81"/>
      <c r="D64" s="50">
        <f>$H$25</f>
        <v>23</v>
      </c>
      <c r="E64" s="34"/>
      <c r="F64" s="787" t="s">
        <v>1270</v>
      </c>
      <c r="G64" s="788"/>
      <c r="H64" s="788"/>
      <c r="I64" s="788"/>
      <c r="J64" s="788"/>
      <c r="K64" s="788"/>
      <c r="L64" s="789"/>
      <c r="M64" s="34"/>
      <c r="N64" s="807" t="s">
        <v>150</v>
      </c>
      <c r="O64" s="808"/>
      <c r="P64" s="83">
        <v>6</v>
      </c>
      <c r="Q64" s="34"/>
    </row>
    <row r="65" spans="2:20" ht="12.95" customHeight="1">
      <c r="B65" s="80" t="s">
        <v>25</v>
      </c>
      <c r="C65" s="81"/>
      <c r="D65" s="50">
        <f>$L$25</f>
        <v>23</v>
      </c>
      <c r="E65" s="34"/>
      <c r="F65" s="787" t="s">
        <v>1271</v>
      </c>
      <c r="G65" s="788"/>
      <c r="H65" s="788"/>
      <c r="I65" s="788"/>
      <c r="J65" s="788"/>
      <c r="K65" s="788"/>
      <c r="L65" s="789"/>
      <c r="M65" s="34"/>
      <c r="N65" s="34"/>
      <c r="O65" s="34"/>
      <c r="P65" s="34"/>
      <c r="Q65" s="34"/>
    </row>
    <row r="66" spans="2:20" ht="12.95" customHeight="1">
      <c r="B66" s="80" t="s">
        <v>19</v>
      </c>
      <c r="C66" s="81"/>
      <c r="D66" s="50">
        <f>$L$36</f>
        <v>19</v>
      </c>
      <c r="E66" s="34"/>
      <c r="F66" s="787" t="s">
        <v>1272</v>
      </c>
      <c r="G66" s="788"/>
      <c r="H66" s="788"/>
      <c r="I66" s="788"/>
      <c r="J66" s="788"/>
      <c r="K66" s="788"/>
      <c r="L66" s="789"/>
      <c r="M66" s="34"/>
      <c r="N66" s="217" t="s">
        <v>136</v>
      </c>
      <c r="O66" s="218"/>
      <c r="P66" s="221"/>
      <c r="Q66" s="219"/>
    </row>
    <row r="67" spans="2:20" ht="12.95" customHeight="1">
      <c r="B67" s="80" t="s">
        <v>151</v>
      </c>
      <c r="C67" s="81"/>
      <c r="D67" s="50">
        <f>$L$47</f>
        <v>18</v>
      </c>
      <c r="E67" s="34"/>
      <c r="F67" s="787" t="s">
        <v>1273</v>
      </c>
      <c r="G67" s="788"/>
      <c r="H67" s="788"/>
      <c r="I67" s="788"/>
      <c r="J67" s="788"/>
      <c r="K67" s="788"/>
      <c r="L67" s="789"/>
      <c r="M67" s="34"/>
      <c r="N67" s="777" t="s">
        <v>1254</v>
      </c>
      <c r="O67" s="777"/>
      <c r="P67" s="777"/>
      <c r="Q67" s="220"/>
      <c r="R67" s="152"/>
      <c r="S67" s="155"/>
      <c r="T67" s="151"/>
    </row>
    <row r="68" spans="2:20" ht="12.95" customHeight="1">
      <c r="B68" s="80" t="s">
        <v>145</v>
      </c>
      <c r="C68" s="81"/>
      <c r="D68" s="50">
        <f>$H$14</f>
        <v>17</v>
      </c>
      <c r="E68" s="34"/>
      <c r="F68" s="787" t="s">
        <v>1274</v>
      </c>
      <c r="G68" s="788"/>
      <c r="H68" s="788"/>
      <c r="I68" s="788"/>
      <c r="J68" s="788"/>
      <c r="K68" s="788"/>
      <c r="L68" s="789"/>
      <c r="M68" s="34"/>
      <c r="N68" s="777" t="s">
        <v>1255</v>
      </c>
      <c r="O68" s="777"/>
      <c r="P68" s="777"/>
      <c r="Q68" s="220"/>
      <c r="R68" s="151"/>
      <c r="S68" s="155"/>
      <c r="T68" s="151"/>
    </row>
    <row r="69" spans="2:20" ht="12.95" customHeight="1">
      <c r="B69" s="80" t="s">
        <v>57</v>
      </c>
      <c r="C69" s="81"/>
      <c r="D69" s="50">
        <f>$D$47</f>
        <v>16</v>
      </c>
      <c r="E69" s="34"/>
      <c r="F69" s="812" t="s">
        <v>1275</v>
      </c>
      <c r="G69" s="788"/>
      <c r="H69" s="788"/>
      <c r="I69" s="788"/>
      <c r="J69" s="788"/>
      <c r="K69" s="788"/>
      <c r="L69" s="789"/>
      <c r="M69" s="34"/>
      <c r="N69" s="777" t="s">
        <v>1256</v>
      </c>
      <c r="O69" s="777"/>
      <c r="P69" s="777"/>
      <c r="Q69" s="220"/>
      <c r="R69" s="152"/>
      <c r="S69" s="155"/>
      <c r="T69" s="152"/>
    </row>
    <row r="70" spans="2:20" ht="12.95" customHeight="1">
      <c r="B70" s="80" t="s">
        <v>111</v>
      </c>
      <c r="C70" s="81"/>
      <c r="D70" s="50">
        <f>$P$25</f>
        <v>16</v>
      </c>
      <c r="E70" s="34"/>
      <c r="F70" s="787" t="s">
        <v>1276</v>
      </c>
      <c r="G70" s="788"/>
      <c r="H70" s="788"/>
      <c r="I70" s="788"/>
      <c r="J70" s="788"/>
      <c r="K70" s="788"/>
      <c r="L70" s="789"/>
      <c r="M70" s="34"/>
      <c r="N70" s="777" t="s">
        <v>1257</v>
      </c>
      <c r="O70" s="777"/>
      <c r="P70" s="777"/>
      <c r="Q70" s="220"/>
      <c r="R70" s="152"/>
      <c r="S70" s="155"/>
      <c r="T70" s="151"/>
    </row>
    <row r="71" spans="2:20" ht="12.95" customHeight="1">
      <c r="B71" s="80" t="s">
        <v>107</v>
      </c>
      <c r="C71" s="81"/>
      <c r="D71" s="50">
        <f>$D$14</f>
        <v>15</v>
      </c>
      <c r="E71" s="34"/>
      <c r="F71" s="787" t="s">
        <v>1277</v>
      </c>
      <c r="G71" s="788"/>
      <c r="H71" s="788"/>
      <c r="I71" s="788"/>
      <c r="J71" s="788"/>
      <c r="K71" s="788"/>
      <c r="L71" s="789"/>
      <c r="M71" s="34"/>
      <c r="N71" s="777" t="s">
        <v>1258</v>
      </c>
      <c r="O71" s="777"/>
      <c r="P71" s="777"/>
      <c r="Q71" s="220"/>
      <c r="R71" s="152"/>
      <c r="S71" s="155"/>
      <c r="T71" s="152"/>
    </row>
    <row r="72" spans="2:20" ht="12.95" customHeight="1">
      <c r="B72" s="80" t="s">
        <v>150</v>
      </c>
      <c r="C72" s="81"/>
      <c r="D72" s="50">
        <f>$P$47</f>
        <v>15</v>
      </c>
      <c r="E72" s="34"/>
      <c r="F72" s="787" t="s">
        <v>1278</v>
      </c>
      <c r="G72" s="788"/>
      <c r="H72" s="788"/>
      <c r="I72" s="788"/>
      <c r="J72" s="788"/>
      <c r="K72" s="788"/>
      <c r="L72" s="789"/>
      <c r="M72" s="34"/>
      <c r="N72" s="777" t="s">
        <v>1259</v>
      </c>
      <c r="O72" s="777"/>
      <c r="P72" s="777"/>
      <c r="Q72" s="220"/>
      <c r="R72" s="151"/>
      <c r="S72" s="155"/>
      <c r="T72" s="151"/>
    </row>
    <row r="73" spans="2:20" ht="12.95" customHeight="1">
      <c r="B73" s="34"/>
      <c r="C73" s="34"/>
      <c r="D73" s="34"/>
      <c r="E73" s="34"/>
      <c r="M73" s="34"/>
      <c r="N73" s="777" t="s">
        <v>1260</v>
      </c>
      <c r="O73" s="777"/>
      <c r="P73" s="777"/>
      <c r="Q73" s="220"/>
      <c r="R73" s="151"/>
      <c r="S73" s="155"/>
      <c r="T73" s="151"/>
    </row>
    <row r="74" spans="2:20" ht="12.95" customHeight="1">
      <c r="B74" s="794" t="s">
        <v>110</v>
      </c>
      <c r="C74" s="795"/>
      <c r="D74" s="796"/>
      <c r="E74" s="34"/>
      <c r="F74" s="263" t="s">
        <v>81</v>
      </c>
      <c r="G74" s="889" t="s">
        <v>58</v>
      </c>
      <c r="H74" s="890"/>
      <c r="I74" s="185">
        <v>3</v>
      </c>
      <c r="J74" s="185">
        <f>[12]wk13!J74+I74</f>
        <v>57</v>
      </c>
      <c r="K74" s="786" t="s">
        <v>1280</v>
      </c>
      <c r="L74" s="786"/>
      <c r="M74" s="34"/>
      <c r="N74" s="777" t="s">
        <v>1261</v>
      </c>
      <c r="O74" s="777"/>
      <c r="P74" s="777"/>
      <c r="Q74" s="220"/>
      <c r="R74" s="152"/>
      <c r="S74" s="155"/>
      <c r="T74" s="152"/>
    </row>
    <row r="75" spans="2:20" ht="12.95" customHeight="1">
      <c r="B75" s="790" t="s">
        <v>842</v>
      </c>
      <c r="C75" s="791"/>
      <c r="D75" s="85">
        <f>MAX('[12]Team Totals'!$T$8,'[12]Team Totals'!$T$15,'[12]Team Totals'!$T$22,'[12]Team Totals'!$T$29)</f>
        <v>1491</v>
      </c>
      <c r="E75" s="34"/>
      <c r="F75" s="262" t="s">
        <v>31</v>
      </c>
      <c r="G75" s="784" t="s">
        <v>59</v>
      </c>
      <c r="H75" s="785"/>
      <c r="I75" s="86">
        <v>5</v>
      </c>
      <c r="J75" s="86">
        <f>[12]wk13!J75+I75</f>
        <v>47</v>
      </c>
      <c r="K75" s="786" t="s">
        <v>1279</v>
      </c>
      <c r="L75" s="786"/>
      <c r="M75" s="34"/>
      <c r="N75" s="882" t="s">
        <v>170</v>
      </c>
      <c r="O75" s="883"/>
      <c r="P75" s="884"/>
      <c r="Q75" s="219"/>
    </row>
    <row r="76" spans="2:20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52">
    <mergeCell ref="B75:C75"/>
    <mergeCell ref="N64:O64"/>
    <mergeCell ref="N75:P75"/>
    <mergeCell ref="N74:P74"/>
    <mergeCell ref="N73:P73"/>
    <mergeCell ref="N67:P67"/>
    <mergeCell ref="N68:P68"/>
    <mergeCell ref="B1:C1"/>
    <mergeCell ref="J38:K38"/>
    <mergeCell ref="B49:N49"/>
    <mergeCell ref="N16:O16"/>
    <mergeCell ref="B74:D74"/>
    <mergeCell ref="N69:P69"/>
    <mergeCell ref="N70:P70"/>
    <mergeCell ref="N71:P71"/>
    <mergeCell ref="N72:P72"/>
    <mergeCell ref="F69:L69"/>
    <mergeCell ref="K74:L74"/>
    <mergeCell ref="G74:H74"/>
    <mergeCell ref="F60:L60"/>
    <mergeCell ref="F63:L63"/>
    <mergeCell ref="F61:L61"/>
    <mergeCell ref="B56:C56"/>
    <mergeCell ref="F1:L2"/>
    <mergeCell ref="G75:H75"/>
    <mergeCell ref="K75:L75"/>
    <mergeCell ref="F65:L65"/>
    <mergeCell ref="F66:L66"/>
    <mergeCell ref="F67:L67"/>
    <mergeCell ref="F68:L68"/>
    <mergeCell ref="F70:L70"/>
    <mergeCell ref="F71:L71"/>
    <mergeCell ref="F72:L72"/>
    <mergeCell ref="F62:L62"/>
    <mergeCell ref="F64:L64"/>
    <mergeCell ref="F57:L57"/>
    <mergeCell ref="F58:L58"/>
    <mergeCell ref="F59:L59"/>
    <mergeCell ref="N38:O38"/>
    <mergeCell ref="J27:K27"/>
    <mergeCell ref="F38:G38"/>
    <mergeCell ref="B38:C38"/>
    <mergeCell ref="R49:T49"/>
    <mergeCell ref="B5:C5"/>
    <mergeCell ref="F5:G5"/>
    <mergeCell ref="N27:O27"/>
    <mergeCell ref="J16:K16"/>
    <mergeCell ref="F16:G16"/>
    <mergeCell ref="F27:G27"/>
    <mergeCell ref="J5:K5"/>
    <mergeCell ref="B16:C16"/>
    <mergeCell ref="B27:C27"/>
  </mergeCells>
  <phoneticPr fontId="0" type="noConversion"/>
  <pageMargins left="0" right="0" top="0.09" bottom="0" header="0.13" footer="0.5"/>
  <pageSetup scale="78" orientation="portrait" r:id="rId1"/>
  <headerFooter alignWithMargins="0"/>
  <webPublishItems count="1">
    <webPublishItem id="2510" divId="03 BDFL Official Scoring_2510" sourceType="range" sourceRef="B5:P72" destinationFile="C:\My Documents\Week13.htm"/>
  </webPublishItem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T115"/>
  <sheetViews>
    <sheetView view="pageBreakPreview" topLeftCell="A36" zoomScale="180" zoomScaleNormal="100" zoomScaleSheetLayoutView="180" workbookViewId="0">
      <selection activeCell="O79" sqref="O79"/>
    </sheetView>
  </sheetViews>
  <sheetFormatPr defaultRowHeight="12.75"/>
  <cols>
    <col min="1" max="2" width="3.7109375" customWidth="1"/>
    <col min="3" max="3" width="15.7109375" customWidth="1"/>
    <col min="4" max="4" width="4.57031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9" width="3.7109375" customWidth="1"/>
    <col min="20" max="20" width="14.7109375" customWidth="1"/>
    <col min="21" max="26" width="3.7109375" customWidth="1"/>
  </cols>
  <sheetData>
    <row r="1" spans="2:17" ht="12.95" customHeight="1">
      <c r="B1" s="775">
        <v>2024</v>
      </c>
      <c r="C1" s="775"/>
      <c r="D1" s="45"/>
      <c r="E1" s="34"/>
      <c r="F1" s="774" t="s">
        <v>243</v>
      </c>
      <c r="G1" s="774"/>
      <c r="H1" s="774"/>
      <c r="I1" s="774"/>
      <c r="J1" s="774"/>
      <c r="K1" s="774"/>
      <c r="L1" s="774"/>
      <c r="M1" s="34"/>
      <c r="N1" s="34"/>
      <c r="O1" s="34"/>
      <c r="P1" s="34"/>
      <c r="Q1" s="34"/>
    </row>
    <row r="2" spans="2:17" ht="12.95" customHeight="1">
      <c r="B2" s="45" t="s">
        <v>68</v>
      </c>
      <c r="C2" s="45"/>
      <c r="D2" s="34"/>
      <c r="E2" s="34"/>
      <c r="F2" s="774"/>
      <c r="G2" s="774"/>
      <c r="H2" s="774"/>
      <c r="I2" s="774"/>
      <c r="J2" s="774"/>
      <c r="K2" s="774"/>
      <c r="L2" s="774"/>
      <c r="M2" s="34"/>
      <c r="N2" s="34"/>
      <c r="O2" s="34"/>
      <c r="P2" s="34"/>
      <c r="Q2" s="34"/>
    </row>
    <row r="3" spans="2:17" ht="12.95" customHeight="1">
      <c r="B3" s="775" t="s">
        <v>170</v>
      </c>
      <c r="C3" s="775"/>
      <c r="D3" s="775"/>
      <c r="E3" s="775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17" ht="12.95" customHeight="1">
      <c r="B4" s="34"/>
      <c r="C4" s="34"/>
      <c r="D4" s="34"/>
      <c r="E4" s="34"/>
      <c r="F4" s="34"/>
      <c r="G4" s="34"/>
      <c r="H4" s="34"/>
      <c r="I4" s="34"/>
      <c r="J4" s="34"/>
      <c r="K4" s="76"/>
      <c r="L4" s="34"/>
      <c r="M4" s="34"/>
      <c r="N4" s="34"/>
      <c r="O4" s="34"/>
      <c r="P4" s="34"/>
      <c r="Q4" s="34"/>
    </row>
    <row r="5" spans="2:17" ht="12.95" customHeight="1">
      <c r="B5" s="800" t="str">
        <f>'[13]Team Totals'!$A$18</f>
        <v>Blitz</v>
      </c>
      <c r="C5" s="801"/>
      <c r="D5" s="655" t="s">
        <v>471</v>
      </c>
      <c r="E5" s="34"/>
      <c r="F5" s="800" t="str">
        <f>'[13]Team Totals'!$A$11</f>
        <v>Armadillos</v>
      </c>
      <c r="G5" s="801"/>
      <c r="H5" s="331" t="s">
        <v>210</v>
      </c>
      <c r="I5" s="34"/>
      <c r="J5" s="800" t="str">
        <f>'[13]Team Totals'!$A$12</f>
        <v>Bullets</v>
      </c>
      <c r="K5" s="801"/>
      <c r="L5" s="331" t="s">
        <v>210</v>
      </c>
      <c r="M5" s="34"/>
      <c r="N5" s="46" t="str">
        <f>'[13]Team Totals'!$A$4</f>
        <v>Cheetahs</v>
      </c>
      <c r="O5" s="47"/>
      <c r="P5" s="331" t="s">
        <v>210</v>
      </c>
      <c r="Q5" s="187"/>
    </row>
    <row r="6" spans="2:17" ht="12.95" customHeight="1">
      <c r="B6" s="48" t="s">
        <v>102</v>
      </c>
      <c r="C6" s="49" t="s">
        <v>806</v>
      </c>
      <c r="D6" s="50">
        <v>0</v>
      </c>
      <c r="E6" s="34"/>
      <c r="F6" s="48" t="s">
        <v>102</v>
      </c>
      <c r="G6" s="49" t="s">
        <v>571</v>
      </c>
      <c r="H6" s="50">
        <v>13</v>
      </c>
      <c r="I6" s="34"/>
      <c r="J6" s="48" t="s">
        <v>102</v>
      </c>
      <c r="K6" s="49" t="s">
        <v>600</v>
      </c>
      <c r="L6" s="50">
        <v>6</v>
      </c>
      <c r="M6" s="34"/>
      <c r="N6" s="48" t="s">
        <v>102</v>
      </c>
      <c r="O6" s="49" t="s">
        <v>494</v>
      </c>
      <c r="P6" s="50">
        <v>3</v>
      </c>
      <c r="Q6" s="187"/>
    </row>
    <row r="7" spans="2:17" ht="12.95" customHeight="1">
      <c r="B7" s="48" t="s">
        <v>103</v>
      </c>
      <c r="C7" s="49" t="s">
        <v>422</v>
      </c>
      <c r="D7" s="50">
        <v>0</v>
      </c>
      <c r="E7" s="34"/>
      <c r="F7" s="48" t="s">
        <v>103</v>
      </c>
      <c r="G7" s="49" t="s">
        <v>1115</v>
      </c>
      <c r="H7" s="50">
        <v>0</v>
      </c>
      <c r="I7" s="34"/>
      <c r="J7" s="48" t="s">
        <v>103</v>
      </c>
      <c r="K7" s="49" t="s">
        <v>601</v>
      </c>
      <c r="L7" s="50">
        <v>0</v>
      </c>
      <c r="M7" s="34"/>
      <c r="N7" s="48" t="s">
        <v>103</v>
      </c>
      <c r="O7" s="49" t="s">
        <v>543</v>
      </c>
      <c r="P7" s="50">
        <v>0</v>
      </c>
      <c r="Q7" s="187"/>
    </row>
    <row r="8" spans="2:17" ht="12.95" customHeight="1">
      <c r="B8" s="48" t="s">
        <v>103</v>
      </c>
      <c r="C8" s="49" t="s">
        <v>746</v>
      </c>
      <c r="D8" s="50">
        <v>12</v>
      </c>
      <c r="E8" s="34"/>
      <c r="F8" s="48" t="s">
        <v>103</v>
      </c>
      <c r="G8" s="49" t="s">
        <v>619</v>
      </c>
      <c r="H8" s="50">
        <v>0</v>
      </c>
      <c r="I8" s="34"/>
      <c r="J8" s="48" t="s">
        <v>103</v>
      </c>
      <c r="K8" s="49" t="s">
        <v>924</v>
      </c>
      <c r="L8" s="50">
        <v>0</v>
      </c>
      <c r="M8" s="34"/>
      <c r="N8" s="48" t="s">
        <v>103</v>
      </c>
      <c r="O8" s="49" t="s">
        <v>544</v>
      </c>
      <c r="P8" s="50">
        <v>3</v>
      </c>
      <c r="Q8" s="187"/>
    </row>
    <row r="9" spans="2:17" ht="12.95" customHeight="1">
      <c r="B9" s="48" t="s">
        <v>104</v>
      </c>
      <c r="C9" s="49" t="s">
        <v>748</v>
      </c>
      <c r="D9" s="50">
        <v>0</v>
      </c>
      <c r="E9" s="34"/>
      <c r="F9" s="48" t="s">
        <v>104</v>
      </c>
      <c r="G9" s="49" t="s">
        <v>622</v>
      </c>
      <c r="H9" s="50">
        <v>6</v>
      </c>
      <c r="I9" s="34"/>
      <c r="J9" s="48" t="s">
        <v>104</v>
      </c>
      <c r="K9" s="49" t="s">
        <v>1005</v>
      </c>
      <c r="L9" s="50">
        <v>0</v>
      </c>
      <c r="M9" s="34"/>
      <c r="N9" s="48" t="s">
        <v>104</v>
      </c>
      <c r="O9" s="49" t="s">
        <v>546</v>
      </c>
      <c r="P9" s="50">
        <v>0</v>
      </c>
      <c r="Q9" s="187"/>
    </row>
    <row r="10" spans="2:17" ht="12.95" customHeight="1">
      <c r="B10" s="48" t="s">
        <v>104</v>
      </c>
      <c r="C10" s="49" t="s">
        <v>1193</v>
      </c>
      <c r="D10" s="50">
        <v>3</v>
      </c>
      <c r="E10" s="34"/>
      <c r="F10" s="48" t="s">
        <v>104</v>
      </c>
      <c r="G10" s="49" t="s">
        <v>623</v>
      </c>
      <c r="H10" s="50">
        <v>0</v>
      </c>
      <c r="I10" s="34"/>
      <c r="J10" s="48" t="s">
        <v>104</v>
      </c>
      <c r="K10" s="49" t="s">
        <v>605</v>
      </c>
      <c r="L10" s="50">
        <v>0</v>
      </c>
      <c r="M10" s="34"/>
      <c r="N10" s="48" t="s">
        <v>104</v>
      </c>
      <c r="O10" s="49" t="s">
        <v>1114</v>
      </c>
      <c r="P10" s="50">
        <v>3</v>
      </c>
      <c r="Q10" s="187"/>
    </row>
    <row r="11" spans="2:17" ht="12.95" customHeight="1">
      <c r="B11" s="48" t="s">
        <v>104</v>
      </c>
      <c r="C11" s="658" t="s">
        <v>750</v>
      </c>
      <c r="D11" s="50">
        <v>0</v>
      </c>
      <c r="E11" s="34"/>
      <c r="F11" s="48" t="s">
        <v>104</v>
      </c>
      <c r="G11" s="49" t="s">
        <v>620</v>
      </c>
      <c r="H11" s="50">
        <v>0</v>
      </c>
      <c r="I11" s="34"/>
      <c r="J11" s="48" t="s">
        <v>104</v>
      </c>
      <c r="K11" s="49" t="s">
        <v>609</v>
      </c>
      <c r="L11" s="50">
        <v>0</v>
      </c>
      <c r="M11" s="34"/>
      <c r="N11" s="48" t="s">
        <v>104</v>
      </c>
      <c r="O11" s="49" t="s">
        <v>550</v>
      </c>
      <c r="P11" s="50">
        <v>6</v>
      </c>
      <c r="Q11" s="187"/>
    </row>
    <row r="12" spans="2:17" ht="12.95" customHeight="1">
      <c r="B12" s="48" t="s">
        <v>105</v>
      </c>
      <c r="C12" s="34" t="s">
        <v>492</v>
      </c>
      <c r="D12" s="50">
        <v>6</v>
      </c>
      <c r="E12" s="34"/>
      <c r="F12" s="48" t="s">
        <v>105</v>
      </c>
      <c r="G12" s="49" t="s">
        <v>625</v>
      </c>
      <c r="H12" s="50">
        <v>15</v>
      </c>
      <c r="I12" s="34"/>
      <c r="J12" s="48" t="s">
        <v>105</v>
      </c>
      <c r="K12" s="49" t="s">
        <v>610</v>
      </c>
      <c r="L12" s="50">
        <v>7</v>
      </c>
      <c r="M12" s="34"/>
      <c r="N12" s="48" t="s">
        <v>105</v>
      </c>
      <c r="O12" s="49" t="s">
        <v>551</v>
      </c>
      <c r="P12" s="50">
        <v>7</v>
      </c>
      <c r="Q12" s="187"/>
    </row>
    <row r="13" spans="2:17" ht="12.95" customHeight="1">
      <c r="B13" s="48" t="s">
        <v>106</v>
      </c>
      <c r="C13" s="49" t="s">
        <v>754</v>
      </c>
      <c r="D13" s="50">
        <v>0</v>
      </c>
      <c r="E13" s="34"/>
      <c r="F13" s="48" t="s">
        <v>106</v>
      </c>
      <c r="G13" s="49" t="s">
        <v>763</v>
      </c>
      <c r="H13" s="50">
        <v>0</v>
      </c>
      <c r="I13" s="34"/>
      <c r="J13" s="48" t="s">
        <v>106</v>
      </c>
      <c r="K13" s="49" t="s">
        <v>612</v>
      </c>
      <c r="L13" s="50">
        <v>0</v>
      </c>
      <c r="M13" s="34"/>
      <c r="N13" s="48" t="s">
        <v>106</v>
      </c>
      <c r="O13" s="49" t="s">
        <v>553</v>
      </c>
      <c r="P13" s="50">
        <v>0</v>
      </c>
      <c r="Q13" s="187"/>
    </row>
    <row r="14" spans="2:17" ht="12.95" customHeight="1">
      <c r="B14" s="48"/>
      <c r="C14" s="51" t="s">
        <v>28</v>
      </c>
      <c r="D14" s="52">
        <f>SUM(D6:D13)</f>
        <v>21</v>
      </c>
      <c r="E14" s="34"/>
      <c r="F14" s="48"/>
      <c r="G14" s="53" t="s">
        <v>28</v>
      </c>
      <c r="H14" s="52">
        <f>SUM(H6:H13)</f>
        <v>34</v>
      </c>
      <c r="I14" s="34"/>
      <c r="J14" s="48"/>
      <c r="K14" s="51" t="s">
        <v>28</v>
      </c>
      <c r="L14" s="52">
        <f>SUM(L6:L13)</f>
        <v>13</v>
      </c>
      <c r="M14" s="34"/>
      <c r="N14" s="48"/>
      <c r="O14" s="51" t="s">
        <v>28</v>
      </c>
      <c r="P14" s="52">
        <f>SUM(P6:P13)</f>
        <v>22</v>
      </c>
      <c r="Q14" s="187"/>
    </row>
    <row r="15" spans="2:17" ht="12.95" customHeight="1">
      <c r="B15" s="34"/>
      <c r="C15" s="34"/>
      <c r="D15" s="54"/>
      <c r="E15" s="34"/>
      <c r="F15" s="34"/>
      <c r="G15" s="34"/>
      <c r="H15" s="54"/>
      <c r="I15" s="34"/>
      <c r="J15" s="34"/>
      <c r="K15" s="55"/>
      <c r="L15" s="54"/>
      <c r="M15" s="34"/>
      <c r="N15" s="34"/>
      <c r="O15" s="34"/>
      <c r="P15" s="54"/>
      <c r="Q15" s="34"/>
    </row>
    <row r="16" spans="2:17" ht="12.95" customHeight="1">
      <c r="B16" s="800" t="str">
        <f>'[13]Team Totals'!$A$19</f>
        <v>Dogs</v>
      </c>
      <c r="C16" s="801"/>
      <c r="D16" s="331" t="s">
        <v>210</v>
      </c>
      <c r="E16" s="34"/>
      <c r="F16" s="800" t="s">
        <v>408</v>
      </c>
      <c r="G16" s="801"/>
      <c r="H16" s="331" t="s">
        <v>210</v>
      </c>
      <c r="I16" s="34"/>
      <c r="J16" s="800" t="str">
        <f>'[13]Team Totals'!$A$13</f>
        <v>Gamblers</v>
      </c>
      <c r="K16" s="801"/>
      <c r="L16" s="331" t="s">
        <v>210</v>
      </c>
      <c r="M16" s="34"/>
      <c r="N16" s="800" t="str">
        <f>'[13]Team Totals'!$A$5</f>
        <v>Grenadiers</v>
      </c>
      <c r="O16" s="801"/>
      <c r="P16" s="331" t="s">
        <v>210</v>
      </c>
      <c r="Q16" s="34"/>
    </row>
    <row r="17" spans="2:17" ht="12.95" customHeight="1">
      <c r="B17" s="48" t="s">
        <v>102</v>
      </c>
      <c r="C17" s="49" t="s">
        <v>728</v>
      </c>
      <c r="D17" s="50">
        <v>18</v>
      </c>
      <c r="E17" s="34"/>
      <c r="F17" s="48" t="s">
        <v>102</v>
      </c>
      <c r="G17" s="49" t="s">
        <v>641</v>
      </c>
      <c r="H17" s="50">
        <v>12</v>
      </c>
      <c r="I17" s="34"/>
      <c r="J17" s="48" t="s">
        <v>102</v>
      </c>
      <c r="K17" s="49" t="s">
        <v>587</v>
      </c>
      <c r="L17" s="50">
        <v>6</v>
      </c>
      <c r="M17" s="34"/>
      <c r="N17" s="48" t="s">
        <v>102</v>
      </c>
      <c r="O17" s="523" t="s">
        <v>530</v>
      </c>
      <c r="P17" s="50">
        <v>18</v>
      </c>
      <c r="Q17" s="34"/>
    </row>
    <row r="18" spans="2:17" ht="12.95" customHeight="1">
      <c r="B18" s="48" t="s">
        <v>103</v>
      </c>
      <c r="C18" s="49" t="s">
        <v>731</v>
      </c>
      <c r="D18" s="50">
        <v>0</v>
      </c>
      <c r="E18" s="34"/>
      <c r="F18" s="48" t="s">
        <v>103</v>
      </c>
      <c r="G18" s="49" t="s">
        <v>647</v>
      </c>
      <c r="H18" s="50">
        <v>0</v>
      </c>
      <c r="I18" s="34"/>
      <c r="J18" s="48" t="s">
        <v>103</v>
      </c>
      <c r="K18" s="49" t="s">
        <v>589</v>
      </c>
      <c r="L18" s="50">
        <v>12</v>
      </c>
      <c r="M18" s="34"/>
      <c r="N18" s="48" t="s">
        <v>103</v>
      </c>
      <c r="O18" s="523" t="s">
        <v>533</v>
      </c>
      <c r="P18" s="50">
        <v>0</v>
      </c>
      <c r="Q18" s="34"/>
    </row>
    <row r="19" spans="2:17" ht="12.95" customHeight="1">
      <c r="B19" s="48" t="s">
        <v>103</v>
      </c>
      <c r="C19" s="49" t="s">
        <v>733</v>
      </c>
      <c r="D19" s="50">
        <v>6</v>
      </c>
      <c r="E19" s="34"/>
      <c r="F19" s="48" t="s">
        <v>103</v>
      </c>
      <c r="G19" s="49" t="s">
        <v>645</v>
      </c>
      <c r="H19" s="50">
        <v>0</v>
      </c>
      <c r="I19" s="34"/>
      <c r="J19" s="48" t="s">
        <v>103</v>
      </c>
      <c r="K19" s="49" t="s">
        <v>1109</v>
      </c>
      <c r="L19" s="50">
        <v>0</v>
      </c>
      <c r="M19" s="34"/>
      <c r="N19" s="48" t="s">
        <v>103</v>
      </c>
      <c r="O19" s="523" t="s">
        <v>1072</v>
      </c>
      <c r="P19" s="50">
        <v>0</v>
      </c>
      <c r="Q19" s="34"/>
    </row>
    <row r="20" spans="2:17" ht="12.95" customHeight="1">
      <c r="B20" s="48" t="s">
        <v>104</v>
      </c>
      <c r="C20" s="49" t="s">
        <v>737</v>
      </c>
      <c r="D20" s="50">
        <v>6</v>
      </c>
      <c r="E20" s="34"/>
      <c r="F20" s="48" t="s">
        <v>104</v>
      </c>
      <c r="G20" s="49" t="s">
        <v>648</v>
      </c>
      <c r="H20" s="50">
        <v>3</v>
      </c>
      <c r="I20" s="34"/>
      <c r="J20" s="48" t="s">
        <v>104</v>
      </c>
      <c r="K20" s="49" t="s">
        <v>594</v>
      </c>
      <c r="L20" s="50">
        <v>0</v>
      </c>
      <c r="M20" s="34"/>
      <c r="N20" s="48" t="s">
        <v>104</v>
      </c>
      <c r="O20" s="523" t="s">
        <v>534</v>
      </c>
      <c r="P20" s="50">
        <v>9</v>
      </c>
      <c r="Q20" s="34"/>
    </row>
    <row r="21" spans="2:17" ht="12.95" customHeight="1">
      <c r="B21" s="48" t="s">
        <v>104</v>
      </c>
      <c r="C21" s="49" t="s">
        <v>999</v>
      </c>
      <c r="D21" s="50">
        <v>10</v>
      </c>
      <c r="E21" s="34"/>
      <c r="F21" s="48" t="s">
        <v>104</v>
      </c>
      <c r="G21" s="49" t="s">
        <v>650</v>
      </c>
      <c r="H21" s="50">
        <v>3</v>
      </c>
      <c r="I21" s="34"/>
      <c r="J21" s="48" t="s">
        <v>104</v>
      </c>
      <c r="K21" s="49" t="s">
        <v>592</v>
      </c>
      <c r="L21" s="50">
        <v>0</v>
      </c>
      <c r="M21" s="34"/>
      <c r="N21" s="48" t="s">
        <v>104</v>
      </c>
      <c r="O21" s="523" t="s">
        <v>535</v>
      </c>
      <c r="P21" s="50">
        <v>0</v>
      </c>
      <c r="Q21" s="34"/>
    </row>
    <row r="22" spans="2:17" ht="12.95" customHeight="1">
      <c r="B22" s="48" t="s">
        <v>104</v>
      </c>
      <c r="C22" s="49" t="s">
        <v>739</v>
      </c>
      <c r="D22" s="50">
        <v>0</v>
      </c>
      <c r="E22" s="34"/>
      <c r="F22" s="48" t="s">
        <v>104</v>
      </c>
      <c r="G22" s="49" t="s">
        <v>649</v>
      </c>
      <c r="H22" s="50">
        <v>0</v>
      </c>
      <c r="I22" s="34"/>
      <c r="J22" s="48" t="s">
        <v>104</v>
      </c>
      <c r="K22" s="49" t="s">
        <v>595</v>
      </c>
      <c r="L22" s="50">
        <v>0</v>
      </c>
      <c r="M22" s="34"/>
      <c r="N22" s="48" t="s">
        <v>104</v>
      </c>
      <c r="O22" s="587" t="s">
        <v>537</v>
      </c>
      <c r="P22" s="50">
        <v>0</v>
      </c>
      <c r="Q22" s="34"/>
    </row>
    <row r="23" spans="2:17" ht="12.95" customHeight="1">
      <c r="B23" s="48" t="s">
        <v>105</v>
      </c>
      <c r="C23" s="49" t="s">
        <v>740</v>
      </c>
      <c r="D23" s="50">
        <v>15</v>
      </c>
      <c r="E23" s="34"/>
      <c r="F23" s="48" t="s">
        <v>105</v>
      </c>
      <c r="G23" s="49" t="s">
        <v>653</v>
      </c>
      <c r="H23" s="50">
        <v>5</v>
      </c>
      <c r="I23" s="34"/>
      <c r="J23" s="48" t="s">
        <v>105</v>
      </c>
      <c r="K23" s="49" t="s">
        <v>596</v>
      </c>
      <c r="L23" s="50">
        <v>9</v>
      </c>
      <c r="M23" s="34"/>
      <c r="N23" s="48" t="s">
        <v>105</v>
      </c>
      <c r="O23" s="523" t="s">
        <v>538</v>
      </c>
      <c r="P23" s="50">
        <v>6</v>
      </c>
      <c r="Q23" s="34"/>
    </row>
    <row r="24" spans="2:17" ht="12.95" customHeight="1">
      <c r="B24" s="48" t="s">
        <v>106</v>
      </c>
      <c r="C24" s="49" t="s">
        <v>742</v>
      </c>
      <c r="D24" s="50">
        <v>0</v>
      </c>
      <c r="E24" s="34"/>
      <c r="F24" s="48" t="s">
        <v>106</v>
      </c>
      <c r="G24" s="49" t="s">
        <v>655</v>
      </c>
      <c r="H24" s="50">
        <v>0</v>
      </c>
      <c r="I24" s="34"/>
      <c r="J24" s="48" t="s">
        <v>106</v>
      </c>
      <c r="K24" s="49" t="s">
        <v>598</v>
      </c>
      <c r="L24" s="50">
        <v>0</v>
      </c>
      <c r="M24" s="34"/>
      <c r="N24" s="48" t="s">
        <v>106</v>
      </c>
      <c r="O24" s="523" t="s">
        <v>540</v>
      </c>
      <c r="P24" s="50">
        <v>0</v>
      </c>
      <c r="Q24" s="34"/>
    </row>
    <row r="25" spans="2:17" ht="12.95" customHeight="1">
      <c r="B25" s="48"/>
      <c r="C25" s="51" t="s">
        <v>28</v>
      </c>
      <c r="D25" s="52">
        <f>SUM(D17:D24)</f>
        <v>55</v>
      </c>
      <c r="E25" s="34"/>
      <c r="F25" s="48"/>
      <c r="G25" s="53" t="s">
        <v>28</v>
      </c>
      <c r="H25" s="52">
        <f>SUM(H17:H24)</f>
        <v>23</v>
      </c>
      <c r="I25" s="34"/>
      <c r="J25" s="48"/>
      <c r="K25" s="51" t="s">
        <v>28</v>
      </c>
      <c r="L25" s="52">
        <f>SUM(L17:L24)</f>
        <v>27</v>
      </c>
      <c r="M25" s="34"/>
      <c r="N25" s="48"/>
      <c r="O25" s="51" t="s">
        <v>28</v>
      </c>
      <c r="P25" s="52">
        <f>SUM(P17:P24)</f>
        <v>33</v>
      </c>
      <c r="Q25" s="34"/>
    </row>
    <row r="26" spans="2:17" ht="12.95" customHeight="1">
      <c r="B26" s="34"/>
      <c r="C26" s="34"/>
      <c r="D26" s="54"/>
      <c r="E26" s="34"/>
      <c r="F26" s="34"/>
      <c r="G26" s="34"/>
      <c r="H26" s="54"/>
      <c r="I26" s="34"/>
      <c r="J26" s="34"/>
      <c r="K26" s="34"/>
      <c r="L26" s="54"/>
      <c r="M26" s="34"/>
      <c r="N26" s="34"/>
      <c r="O26" s="34"/>
      <c r="P26" s="54"/>
      <c r="Q26" s="34"/>
    </row>
    <row r="27" spans="2:17" ht="12.95" customHeight="1">
      <c r="B27" s="800" t="s">
        <v>149</v>
      </c>
      <c r="C27" s="801"/>
      <c r="D27" s="331" t="s">
        <v>210</v>
      </c>
      <c r="E27" s="34"/>
      <c r="F27" s="800" t="s">
        <v>24</v>
      </c>
      <c r="G27" s="801"/>
      <c r="H27" s="331" t="s">
        <v>210</v>
      </c>
      <c r="I27" s="34"/>
      <c r="J27" s="802" t="s">
        <v>19</v>
      </c>
      <c r="K27" s="803"/>
      <c r="L27" s="331" t="s">
        <v>210</v>
      </c>
      <c r="M27" s="34"/>
      <c r="N27" s="800" t="s">
        <v>82</v>
      </c>
      <c r="O27" s="801"/>
      <c r="P27" s="331" t="s">
        <v>210</v>
      </c>
      <c r="Q27" s="34"/>
    </row>
    <row r="28" spans="2:17" ht="12.95" customHeight="1">
      <c r="B28" s="48" t="s">
        <v>102</v>
      </c>
      <c r="C28" s="49" t="s">
        <v>713</v>
      </c>
      <c r="D28" s="50">
        <v>9</v>
      </c>
      <c r="E28" s="34"/>
      <c r="F28" s="48" t="s">
        <v>102</v>
      </c>
      <c r="G28" s="49" t="s">
        <v>572</v>
      </c>
      <c r="H28" s="50">
        <v>3</v>
      </c>
      <c r="I28" s="34"/>
      <c r="J28" s="48" t="s">
        <v>102</v>
      </c>
      <c r="K28" s="49" t="s">
        <v>684</v>
      </c>
      <c r="L28" s="50">
        <v>6</v>
      </c>
      <c r="M28" s="34"/>
      <c r="N28" s="48" t="s">
        <v>102</v>
      </c>
      <c r="O28" s="49" t="s">
        <v>557</v>
      </c>
      <c r="P28" s="50">
        <v>3</v>
      </c>
      <c r="Q28" s="34"/>
    </row>
    <row r="29" spans="2:17" ht="12.95" customHeight="1">
      <c r="B29" s="48" t="s">
        <v>103</v>
      </c>
      <c r="C29" s="49" t="s">
        <v>717</v>
      </c>
      <c r="D29" s="50">
        <v>0</v>
      </c>
      <c r="E29" s="34"/>
      <c r="F29" s="48" t="s">
        <v>103</v>
      </c>
      <c r="G29" s="49" t="s">
        <v>574</v>
      </c>
      <c r="H29" s="50">
        <v>0</v>
      </c>
      <c r="I29" s="34"/>
      <c r="J29" s="48" t="s">
        <v>103</v>
      </c>
      <c r="K29" s="49" t="s">
        <v>689</v>
      </c>
      <c r="L29" s="50">
        <v>0</v>
      </c>
      <c r="M29" s="34"/>
      <c r="N29" s="48" t="s">
        <v>103</v>
      </c>
      <c r="O29" s="49" t="s">
        <v>558</v>
      </c>
      <c r="P29" s="50">
        <v>0</v>
      </c>
      <c r="Q29" s="34"/>
    </row>
    <row r="30" spans="2:17" ht="12.95" customHeight="1">
      <c r="B30" s="48" t="s">
        <v>103</v>
      </c>
      <c r="C30" s="49" t="s">
        <v>716</v>
      </c>
      <c r="D30" s="50">
        <v>0</v>
      </c>
      <c r="E30" s="34"/>
      <c r="F30" s="48" t="s">
        <v>103</v>
      </c>
      <c r="G30" s="49" t="s">
        <v>955</v>
      </c>
      <c r="H30" s="50">
        <v>0</v>
      </c>
      <c r="I30" s="34"/>
      <c r="J30" s="48" t="s">
        <v>103</v>
      </c>
      <c r="K30" s="49" t="s">
        <v>686</v>
      </c>
      <c r="L30" s="50">
        <v>9</v>
      </c>
      <c r="M30" s="34"/>
      <c r="N30" s="48" t="s">
        <v>103</v>
      </c>
      <c r="O30" s="49" t="s">
        <v>561</v>
      </c>
      <c r="P30" s="50">
        <v>9</v>
      </c>
      <c r="Q30" s="34"/>
    </row>
    <row r="31" spans="2:17" ht="12.95" customHeight="1">
      <c r="B31" s="48" t="s">
        <v>104</v>
      </c>
      <c r="C31" s="49" t="s">
        <v>719</v>
      </c>
      <c r="D31" s="50">
        <v>0</v>
      </c>
      <c r="E31" s="34"/>
      <c r="F31" s="48" t="s">
        <v>104</v>
      </c>
      <c r="G31" s="49" t="s">
        <v>1194</v>
      </c>
      <c r="H31" s="50">
        <v>0</v>
      </c>
      <c r="I31" s="34"/>
      <c r="J31" s="48" t="s">
        <v>104</v>
      </c>
      <c r="K31" s="49" t="s">
        <v>690</v>
      </c>
      <c r="L31" s="50">
        <v>3</v>
      </c>
      <c r="M31" s="34"/>
      <c r="N31" s="48" t="s">
        <v>104</v>
      </c>
      <c r="O31" s="49" t="s">
        <v>562</v>
      </c>
      <c r="P31" s="50">
        <v>6</v>
      </c>
      <c r="Q31" s="34"/>
    </row>
    <row r="32" spans="2:17" ht="12.95" customHeight="1">
      <c r="B32" s="48" t="s">
        <v>104</v>
      </c>
      <c r="C32" s="49" t="s">
        <v>720</v>
      </c>
      <c r="D32" s="50">
        <v>0</v>
      </c>
      <c r="E32" s="34"/>
      <c r="F32" s="48" t="s">
        <v>104</v>
      </c>
      <c r="G32" s="49" t="s">
        <v>1075</v>
      </c>
      <c r="H32" s="50">
        <v>0</v>
      </c>
      <c r="I32" s="34"/>
      <c r="J32" s="48" t="s">
        <v>104</v>
      </c>
      <c r="K32" s="49" t="s">
        <v>692</v>
      </c>
      <c r="L32" s="50">
        <v>0</v>
      </c>
      <c r="M32" s="34"/>
      <c r="N32" s="48" t="s">
        <v>104</v>
      </c>
      <c r="O32" s="49" t="s">
        <v>563</v>
      </c>
      <c r="P32" s="50">
        <v>3</v>
      </c>
      <c r="Q32" s="34"/>
    </row>
    <row r="33" spans="2:17" ht="12.95" customHeight="1">
      <c r="B33" s="48" t="s">
        <v>104</v>
      </c>
      <c r="C33" s="49" t="s">
        <v>723</v>
      </c>
      <c r="D33" s="50">
        <v>0</v>
      </c>
      <c r="E33" s="34"/>
      <c r="F33" s="48" t="s">
        <v>104</v>
      </c>
      <c r="G33" s="49" t="s">
        <v>576</v>
      </c>
      <c r="H33" s="50">
        <v>3</v>
      </c>
      <c r="I33" s="34"/>
      <c r="J33" s="48" t="s">
        <v>104</v>
      </c>
      <c r="K33" s="49" t="s">
        <v>1287</v>
      </c>
      <c r="L33" s="50">
        <v>0</v>
      </c>
      <c r="M33" s="34"/>
      <c r="N33" s="48" t="s">
        <v>104</v>
      </c>
      <c r="O33" s="49" t="s">
        <v>1158</v>
      </c>
      <c r="P33" s="50">
        <v>0</v>
      </c>
      <c r="Q33" s="34"/>
    </row>
    <row r="34" spans="2:17" ht="12.95" customHeight="1">
      <c r="B34" s="48" t="s">
        <v>105</v>
      </c>
      <c r="C34" s="49" t="s">
        <v>724</v>
      </c>
      <c r="D34" s="50">
        <v>9</v>
      </c>
      <c r="E34" s="34"/>
      <c r="F34" s="48" t="s">
        <v>105</v>
      </c>
      <c r="G34" s="49" t="s">
        <v>1159</v>
      </c>
      <c r="H34" s="50">
        <v>0</v>
      </c>
      <c r="I34" s="34"/>
      <c r="J34" s="48" t="s">
        <v>105</v>
      </c>
      <c r="K34" s="49" t="s">
        <v>696</v>
      </c>
      <c r="L34" s="50">
        <v>16</v>
      </c>
      <c r="M34" s="34"/>
      <c r="N34" s="48" t="s">
        <v>105</v>
      </c>
      <c r="O34" s="49" t="s">
        <v>568</v>
      </c>
      <c r="P34" s="50">
        <v>7</v>
      </c>
      <c r="Q34" s="34"/>
    </row>
    <row r="35" spans="2:17" ht="12.95" customHeight="1">
      <c r="B35" s="48" t="s">
        <v>106</v>
      </c>
      <c r="C35" s="49" t="s">
        <v>726</v>
      </c>
      <c r="D35" s="50">
        <v>0</v>
      </c>
      <c r="E35" s="34"/>
      <c r="F35" s="48" t="s">
        <v>106</v>
      </c>
      <c r="G35" s="49" t="s">
        <v>584</v>
      </c>
      <c r="H35" s="50">
        <v>12</v>
      </c>
      <c r="I35" s="34"/>
      <c r="J35" s="48" t="s">
        <v>106</v>
      </c>
      <c r="K35" s="49" t="s">
        <v>697</v>
      </c>
      <c r="L35" s="50">
        <v>0</v>
      </c>
      <c r="M35" s="34"/>
      <c r="N35" s="48" t="s">
        <v>106</v>
      </c>
      <c r="O35" s="49" t="s">
        <v>569</v>
      </c>
      <c r="P35" s="50">
        <v>0</v>
      </c>
      <c r="Q35" s="34"/>
    </row>
    <row r="36" spans="2:17" ht="12.95" customHeight="1">
      <c r="B36" s="48"/>
      <c r="C36" s="51" t="s">
        <v>28</v>
      </c>
      <c r="D36" s="52">
        <f>SUM(D28:D35)</f>
        <v>18</v>
      </c>
      <c r="E36" s="34"/>
      <c r="F36" s="48"/>
      <c r="G36" s="51" t="s">
        <v>28</v>
      </c>
      <c r="H36" s="52">
        <f>SUM(H28:H35)</f>
        <v>18</v>
      </c>
      <c r="I36" s="34"/>
      <c r="J36" s="48"/>
      <c r="K36" s="51" t="s">
        <v>28</v>
      </c>
      <c r="L36" s="52">
        <f>SUM(L28:L35)</f>
        <v>34</v>
      </c>
      <c r="M36" s="34"/>
      <c r="N36" s="49"/>
      <c r="O36" s="53" t="s">
        <v>28</v>
      </c>
      <c r="P36" s="52">
        <f>SUM(P28:P35)</f>
        <v>28</v>
      </c>
      <c r="Q36" s="34"/>
    </row>
    <row r="37" spans="2:17" ht="12.95" customHeight="1">
      <c r="B37" s="34"/>
      <c r="C37" s="34"/>
      <c r="D37" s="54"/>
      <c r="E37" s="34"/>
      <c r="F37" s="34"/>
      <c r="G37" s="45"/>
      <c r="H37" s="54"/>
      <c r="I37" s="34"/>
      <c r="J37" s="34"/>
      <c r="K37" s="45"/>
      <c r="L37" s="56"/>
      <c r="M37" s="34"/>
      <c r="N37" s="34"/>
      <c r="O37" s="45"/>
      <c r="P37" s="54"/>
      <c r="Q37" s="34"/>
    </row>
    <row r="38" spans="2:17" ht="12.95" customHeight="1">
      <c r="B38" s="800" t="s">
        <v>57</v>
      </c>
      <c r="C38" s="801"/>
      <c r="D38" s="655" t="s">
        <v>925</v>
      </c>
      <c r="E38" s="34"/>
      <c r="F38" s="876" t="str">
        <f>'[13]Team Totals'!$A$28</f>
        <v>Bandits</v>
      </c>
      <c r="G38" s="877"/>
      <c r="H38" s="331" t="s">
        <v>210</v>
      </c>
      <c r="I38" s="34"/>
      <c r="J38" s="876" t="str">
        <f>'[13]Team Totals'!$A$14</f>
        <v>Bellcows</v>
      </c>
      <c r="K38" s="877"/>
      <c r="L38" s="331" t="s">
        <v>210</v>
      </c>
      <c r="M38" s="34"/>
      <c r="N38" s="806" t="s">
        <v>150</v>
      </c>
      <c r="O38" s="806"/>
      <c r="P38" s="331" t="s">
        <v>210</v>
      </c>
      <c r="Q38" s="34"/>
    </row>
    <row r="39" spans="2:17" ht="12.95" customHeight="1">
      <c r="B39" s="48" t="s">
        <v>102</v>
      </c>
      <c r="C39" s="49" t="s">
        <v>700</v>
      </c>
      <c r="D39" s="50">
        <v>3</v>
      </c>
      <c r="E39" s="34"/>
      <c r="F39" s="48" t="s">
        <v>102</v>
      </c>
      <c r="G39" s="49" t="s">
        <v>658</v>
      </c>
      <c r="H39" s="50">
        <v>15</v>
      </c>
      <c r="I39" s="34"/>
      <c r="J39" s="48" t="s">
        <v>102</v>
      </c>
      <c r="K39" s="49" t="s">
        <v>628</v>
      </c>
      <c r="L39" s="50">
        <v>6</v>
      </c>
      <c r="M39" s="34"/>
      <c r="N39" s="48" t="s">
        <v>102</v>
      </c>
      <c r="O39" s="49" t="s">
        <v>670</v>
      </c>
      <c r="P39" s="50">
        <v>0</v>
      </c>
      <c r="Q39" s="34"/>
    </row>
    <row r="40" spans="2:17" ht="12.95" customHeight="1">
      <c r="B40" s="48" t="s">
        <v>103</v>
      </c>
      <c r="C40" s="49" t="s">
        <v>702</v>
      </c>
      <c r="D40" s="50">
        <v>3</v>
      </c>
      <c r="E40" s="34"/>
      <c r="F40" s="48" t="s">
        <v>103</v>
      </c>
      <c r="G40" s="49" t="s">
        <v>660</v>
      </c>
      <c r="H40" s="50">
        <v>6</v>
      </c>
      <c r="I40" s="34"/>
      <c r="J40" s="48" t="s">
        <v>103</v>
      </c>
      <c r="K40" s="49" t="s">
        <v>493</v>
      </c>
      <c r="L40" s="50">
        <v>0</v>
      </c>
      <c r="M40" s="34"/>
      <c r="N40" s="48" t="s">
        <v>103</v>
      </c>
      <c r="O40" s="49" t="s">
        <v>673</v>
      </c>
      <c r="P40" s="50">
        <v>0</v>
      </c>
      <c r="Q40" s="34"/>
    </row>
    <row r="41" spans="2:17" ht="12.95" customHeight="1">
      <c r="B41" s="48" t="s">
        <v>103</v>
      </c>
      <c r="C41" s="49" t="s">
        <v>616</v>
      </c>
      <c r="D41" s="50">
        <v>0</v>
      </c>
      <c r="E41" s="34"/>
      <c r="F41" s="48" t="s">
        <v>103</v>
      </c>
      <c r="G41" s="49" t="s">
        <v>884</v>
      </c>
      <c r="H41" s="50">
        <v>0</v>
      </c>
      <c r="I41" s="34"/>
      <c r="J41" s="48" t="s">
        <v>103</v>
      </c>
      <c r="K41" s="49" t="s">
        <v>631</v>
      </c>
      <c r="L41" s="50">
        <v>6</v>
      </c>
      <c r="M41" s="34"/>
      <c r="N41" s="48" t="s">
        <v>103</v>
      </c>
      <c r="O41" s="49" t="s">
        <v>675</v>
      </c>
      <c r="P41" s="50">
        <v>0</v>
      </c>
      <c r="Q41" s="34"/>
    </row>
    <row r="42" spans="2:17" ht="12.95" customHeight="1">
      <c r="B42" s="48" t="s">
        <v>104</v>
      </c>
      <c r="C42" s="49" t="s">
        <v>705</v>
      </c>
      <c r="D42" s="50">
        <v>3</v>
      </c>
      <c r="E42" s="34"/>
      <c r="F42" s="48" t="s">
        <v>104</v>
      </c>
      <c r="G42" s="49" t="s">
        <v>663</v>
      </c>
      <c r="H42" s="50">
        <v>0</v>
      </c>
      <c r="I42" s="34"/>
      <c r="J42" s="48" t="s">
        <v>104</v>
      </c>
      <c r="K42" s="49" t="s">
        <v>633</v>
      </c>
      <c r="L42" s="50">
        <v>0</v>
      </c>
      <c r="M42" s="34"/>
      <c r="N42" s="48" t="s">
        <v>104</v>
      </c>
      <c r="O42" s="49" t="s">
        <v>498</v>
      </c>
      <c r="P42" s="50">
        <v>0</v>
      </c>
      <c r="Q42" s="34"/>
    </row>
    <row r="43" spans="2:17" ht="12.95" customHeight="1">
      <c r="B43" s="48" t="s">
        <v>104</v>
      </c>
      <c r="C43" s="49" t="s">
        <v>706</v>
      </c>
      <c r="D43" s="50">
        <v>0</v>
      </c>
      <c r="E43" s="34"/>
      <c r="F43" s="48" t="s">
        <v>104</v>
      </c>
      <c r="G43" s="49" t="s">
        <v>664</v>
      </c>
      <c r="H43" s="50">
        <v>3</v>
      </c>
      <c r="I43" s="34"/>
      <c r="J43" s="48" t="s">
        <v>104</v>
      </c>
      <c r="K43" s="49" t="s">
        <v>636</v>
      </c>
      <c r="L43" s="50">
        <v>0</v>
      </c>
      <c r="M43" s="34"/>
      <c r="N43" s="48" t="s">
        <v>104</v>
      </c>
      <c r="O43" s="49" t="s">
        <v>677</v>
      </c>
      <c r="P43" s="50">
        <v>0</v>
      </c>
      <c r="Q43" s="34"/>
    </row>
    <row r="44" spans="2:17" ht="12.95" customHeight="1">
      <c r="B44" s="48" t="s">
        <v>104</v>
      </c>
      <c r="C44" s="49" t="s">
        <v>708</v>
      </c>
      <c r="D44" s="50">
        <v>3</v>
      </c>
      <c r="E44" s="34"/>
      <c r="F44" s="48" t="s">
        <v>104</v>
      </c>
      <c r="G44" s="49" t="s">
        <v>666</v>
      </c>
      <c r="H44" s="50">
        <v>3</v>
      </c>
      <c r="I44" s="34"/>
      <c r="J44" s="48" t="s">
        <v>104</v>
      </c>
      <c r="K44" s="49" t="s">
        <v>635</v>
      </c>
      <c r="L44" s="50">
        <v>3</v>
      </c>
      <c r="M44" s="34"/>
      <c r="N44" s="48" t="s">
        <v>104</v>
      </c>
      <c r="O44" s="49" t="s">
        <v>497</v>
      </c>
      <c r="P44" s="50">
        <v>0</v>
      </c>
      <c r="Q44" s="34"/>
    </row>
    <row r="45" spans="2:17" ht="12.95" customHeight="1">
      <c r="B45" s="48" t="s">
        <v>105</v>
      </c>
      <c r="C45" s="49" t="s">
        <v>710</v>
      </c>
      <c r="D45" s="50">
        <v>9</v>
      </c>
      <c r="E45" s="34"/>
      <c r="F45" s="48" t="s">
        <v>105</v>
      </c>
      <c r="G45" s="49" t="s">
        <v>667</v>
      </c>
      <c r="H45" s="50">
        <v>5</v>
      </c>
      <c r="I45" s="34"/>
      <c r="J45" s="48" t="s">
        <v>105</v>
      </c>
      <c r="K45" s="49" t="s">
        <v>638</v>
      </c>
      <c r="L45" s="50">
        <v>8</v>
      </c>
      <c r="M45" s="34"/>
      <c r="N45" s="48" t="s">
        <v>105</v>
      </c>
      <c r="O45" s="49" t="s">
        <v>1076</v>
      </c>
      <c r="P45" s="50">
        <v>12</v>
      </c>
      <c r="Q45" s="34"/>
    </row>
    <row r="46" spans="2:17" ht="12.95" customHeight="1">
      <c r="B46" s="48" t="s">
        <v>106</v>
      </c>
      <c r="C46" s="49" t="s">
        <v>712</v>
      </c>
      <c r="D46" s="50">
        <v>0</v>
      </c>
      <c r="E46" s="34"/>
      <c r="F46" s="48" t="s">
        <v>106</v>
      </c>
      <c r="G46" s="49" t="s">
        <v>668</v>
      </c>
      <c r="H46" s="50">
        <v>0</v>
      </c>
      <c r="I46" s="34"/>
      <c r="J46" s="48" t="s">
        <v>106</v>
      </c>
      <c r="K46" s="49" t="s">
        <v>639</v>
      </c>
      <c r="L46" s="50">
        <v>0</v>
      </c>
      <c r="M46" s="34"/>
      <c r="N46" s="48" t="s">
        <v>106</v>
      </c>
      <c r="O46" s="49" t="s">
        <v>683</v>
      </c>
      <c r="P46" s="50">
        <v>0</v>
      </c>
      <c r="Q46" s="34"/>
    </row>
    <row r="47" spans="2:17" ht="12.95" customHeight="1">
      <c r="B47" s="48"/>
      <c r="C47" s="51" t="s">
        <v>28</v>
      </c>
      <c r="D47" s="52">
        <f>SUM(D39:D46)</f>
        <v>21</v>
      </c>
      <c r="E47" s="34"/>
      <c r="F47" s="48"/>
      <c r="G47" s="51" t="s">
        <v>28</v>
      </c>
      <c r="H47" s="52">
        <f>SUM(H39:H46)</f>
        <v>32</v>
      </c>
      <c r="I47" s="34"/>
      <c r="J47" s="48"/>
      <c r="K47" s="51" t="s">
        <v>28</v>
      </c>
      <c r="L47" s="52">
        <f>SUM(L39:L46)</f>
        <v>23</v>
      </c>
      <c r="M47" s="34"/>
      <c r="N47" s="48"/>
      <c r="O47" s="51" t="s">
        <v>28</v>
      </c>
      <c r="P47" s="52">
        <f>SUM(P39:P46)</f>
        <v>12</v>
      </c>
      <c r="Q47" s="34"/>
    </row>
    <row r="48" spans="2:17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  <row r="49" spans="2:20" ht="12.95" customHeight="1">
      <c r="B49" s="891" t="s">
        <v>30</v>
      </c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1"/>
      <c r="O49" s="683" t="s">
        <v>68</v>
      </c>
      <c r="P49" s="684"/>
      <c r="Q49" s="681"/>
    </row>
    <row r="50" spans="2:20" ht="12.95" customHeight="1">
      <c r="B50" s="713" t="s">
        <v>81</v>
      </c>
      <c r="C50" s="685" t="s">
        <v>111</v>
      </c>
      <c r="D50" s="686">
        <v>33</v>
      </c>
      <c r="E50" s="687"/>
      <c r="F50" s="688" t="s">
        <v>31</v>
      </c>
      <c r="G50" s="685" t="s">
        <v>1042</v>
      </c>
      <c r="H50" s="686">
        <v>28</v>
      </c>
      <c r="I50" s="687"/>
      <c r="J50" s="714" t="s">
        <v>81</v>
      </c>
      <c r="K50" s="685" t="s">
        <v>24</v>
      </c>
      <c r="L50" s="686">
        <v>18</v>
      </c>
      <c r="M50" s="687"/>
      <c r="N50" s="723" t="s">
        <v>81</v>
      </c>
      <c r="O50" s="685" t="s">
        <v>145</v>
      </c>
      <c r="P50" s="689">
        <v>33</v>
      </c>
      <c r="Q50" s="711"/>
      <c r="R50" s="761"/>
      <c r="S50" s="761"/>
      <c r="T50" s="761"/>
    </row>
    <row r="51" spans="2:20" ht="12.95" customHeight="1">
      <c r="B51" s="724"/>
      <c r="C51" s="682" t="s">
        <v>1040</v>
      </c>
      <c r="D51" s="690">
        <v>21</v>
      </c>
      <c r="E51" s="690"/>
      <c r="F51" s="694"/>
      <c r="G51" s="682" t="s">
        <v>20</v>
      </c>
      <c r="H51" s="690">
        <v>13</v>
      </c>
      <c r="I51" s="681"/>
      <c r="J51" s="710"/>
      <c r="K51" s="682" t="s">
        <v>1117</v>
      </c>
      <c r="L51" s="690">
        <v>12</v>
      </c>
      <c r="M51" s="681"/>
      <c r="N51" s="710"/>
      <c r="O51" s="682" t="s">
        <v>1001</v>
      </c>
      <c r="P51" s="691">
        <v>21</v>
      </c>
      <c r="Q51" s="681"/>
      <c r="R51" s="761"/>
      <c r="S51" s="761"/>
      <c r="T51" s="761"/>
    </row>
    <row r="52" spans="2:20" ht="12.95" customHeight="1">
      <c r="B52" s="725"/>
      <c r="C52" s="680"/>
      <c r="D52" s="680"/>
      <c r="E52" s="681"/>
      <c r="F52" s="707"/>
      <c r="G52" s="680"/>
      <c r="H52" s="680"/>
      <c r="I52" s="681"/>
      <c r="J52" s="731"/>
      <c r="K52" s="680"/>
      <c r="L52" s="680"/>
      <c r="M52" s="681"/>
      <c r="N52" s="732"/>
      <c r="O52" s="680"/>
      <c r="P52" s="712"/>
      <c r="Q52" s="681"/>
      <c r="R52" s="761"/>
      <c r="S52" s="761"/>
      <c r="T52" s="761"/>
    </row>
    <row r="53" spans="2:20" ht="12.95" customHeight="1">
      <c r="B53" s="724" t="s">
        <v>81</v>
      </c>
      <c r="C53" s="682" t="s">
        <v>19</v>
      </c>
      <c r="D53" s="690">
        <v>34</v>
      </c>
      <c r="E53" s="681"/>
      <c r="F53" s="694"/>
      <c r="G53" s="682" t="s">
        <v>1282</v>
      </c>
      <c r="H53" s="690">
        <v>23</v>
      </c>
      <c r="I53" s="681"/>
      <c r="J53" s="710" t="s">
        <v>81</v>
      </c>
      <c r="K53" s="682" t="s">
        <v>26</v>
      </c>
      <c r="L53" s="690">
        <v>22</v>
      </c>
      <c r="M53" s="681"/>
      <c r="N53" s="710" t="s">
        <v>81</v>
      </c>
      <c r="O53" s="682" t="s">
        <v>25</v>
      </c>
      <c r="P53" s="691">
        <v>21</v>
      </c>
      <c r="Q53" s="681"/>
      <c r="R53" s="761"/>
      <c r="S53" s="761"/>
      <c r="T53" s="761"/>
    </row>
    <row r="54" spans="2:20" ht="12.95" customHeight="1">
      <c r="B54" s="726"/>
      <c r="C54" s="695" t="s">
        <v>929</v>
      </c>
      <c r="D54" s="696">
        <v>32</v>
      </c>
      <c r="E54" s="695"/>
      <c r="F54" s="722" t="s">
        <v>81</v>
      </c>
      <c r="G54" s="695" t="s">
        <v>21</v>
      </c>
      <c r="H54" s="696">
        <v>55</v>
      </c>
      <c r="I54" s="708"/>
      <c r="J54" s="722"/>
      <c r="K54" s="695" t="s">
        <v>1157</v>
      </c>
      <c r="L54" s="696">
        <v>23</v>
      </c>
      <c r="M54" s="708"/>
      <c r="N54" s="722"/>
      <c r="O54" s="695" t="s">
        <v>1281</v>
      </c>
      <c r="P54" s="697">
        <v>18</v>
      </c>
      <c r="Q54" s="694"/>
      <c r="R54" s="761"/>
      <c r="S54" s="761"/>
      <c r="T54" s="761"/>
    </row>
    <row r="55" spans="2:20" ht="12.95" customHeight="1">
      <c r="B55" s="680"/>
      <c r="C55" s="680"/>
      <c r="D55" s="680"/>
      <c r="E55" s="681"/>
      <c r="F55" s="681"/>
      <c r="G55" s="681"/>
      <c r="H55" s="681"/>
      <c r="I55" s="681"/>
      <c r="J55" s="698"/>
      <c r="K55" s="698"/>
      <c r="L55" s="681"/>
      <c r="M55" s="681"/>
      <c r="N55" s="706"/>
      <c r="O55" s="681"/>
      <c r="P55" s="681"/>
      <c r="Q55" s="681"/>
      <c r="R55" s="761"/>
      <c r="S55" s="761"/>
      <c r="T55" s="761"/>
    </row>
    <row r="56" spans="2:20" ht="12.95" customHeight="1">
      <c r="B56" s="898" t="s">
        <v>137</v>
      </c>
      <c r="C56" s="899"/>
      <c r="D56" s="700" t="s">
        <v>29</v>
      </c>
      <c r="E56" s="681"/>
      <c r="F56" s="699" t="s">
        <v>32</v>
      </c>
      <c r="G56" s="701"/>
      <c r="H56" s="701"/>
      <c r="I56" s="701"/>
      <c r="J56" s="701"/>
      <c r="K56" s="701"/>
      <c r="L56" s="700"/>
      <c r="M56" s="682"/>
      <c r="N56" s="699" t="s">
        <v>407</v>
      </c>
      <c r="O56" s="701"/>
      <c r="P56" s="700"/>
      <c r="Q56" s="681"/>
      <c r="R56" s="761"/>
      <c r="S56" s="761"/>
      <c r="T56" s="761"/>
    </row>
    <row r="57" spans="2:20" ht="12.95" customHeight="1">
      <c r="B57" s="80" t="s">
        <v>21</v>
      </c>
      <c r="C57" s="81"/>
      <c r="D57" s="50">
        <f>$D$25</f>
        <v>55</v>
      </c>
      <c r="E57" s="681"/>
      <c r="F57" s="893" t="s">
        <v>1288</v>
      </c>
      <c r="G57" s="894"/>
      <c r="H57" s="894"/>
      <c r="I57" s="894"/>
      <c r="J57" s="894"/>
      <c r="K57" s="894"/>
      <c r="L57" s="895"/>
      <c r="M57" s="681"/>
      <c r="N57" s="730" t="s">
        <v>154</v>
      </c>
      <c r="O57" s="685"/>
      <c r="P57" s="719"/>
      <c r="Q57" s="681"/>
      <c r="R57" s="761"/>
      <c r="S57" s="761"/>
      <c r="T57" s="761"/>
    </row>
    <row r="58" spans="2:20" ht="12.95" customHeight="1">
      <c r="B58" s="80" t="s">
        <v>19</v>
      </c>
      <c r="C58" s="81"/>
      <c r="D58" s="50">
        <f>$L$36</f>
        <v>34</v>
      </c>
      <c r="E58" s="681"/>
      <c r="F58" s="893" t="s">
        <v>1289</v>
      </c>
      <c r="G58" s="894"/>
      <c r="H58" s="894"/>
      <c r="I58" s="894"/>
      <c r="J58" s="894"/>
      <c r="K58" s="894"/>
      <c r="L58" s="895"/>
      <c r="M58" s="681"/>
      <c r="N58" s="729" t="s">
        <v>1264</v>
      </c>
      <c r="O58" s="708"/>
      <c r="P58" s="728">
        <v>18</v>
      </c>
      <c r="Q58" s="681"/>
    </row>
    <row r="59" spans="2:20" ht="12.95" customHeight="1">
      <c r="B59" s="80" t="s">
        <v>145</v>
      </c>
      <c r="C59" s="81"/>
      <c r="D59" s="50">
        <f>$H$14</f>
        <v>34</v>
      </c>
      <c r="E59" s="681"/>
      <c r="F59" s="893" t="s">
        <v>1290</v>
      </c>
      <c r="G59" s="894"/>
      <c r="H59" s="894"/>
      <c r="I59" s="894"/>
      <c r="J59" s="894"/>
      <c r="K59" s="894"/>
      <c r="L59" s="895"/>
      <c r="M59" s="681"/>
      <c r="N59" s="730" t="s">
        <v>155</v>
      </c>
      <c r="O59" s="685"/>
      <c r="P59" s="719"/>
      <c r="Q59" s="681"/>
    </row>
    <row r="60" spans="2:20" ht="12.95" customHeight="1">
      <c r="B60" s="80" t="s">
        <v>111</v>
      </c>
      <c r="C60" s="81"/>
      <c r="D60" s="50">
        <f>$P$25</f>
        <v>33</v>
      </c>
      <c r="E60" s="681"/>
      <c r="F60" s="893" t="s">
        <v>1291</v>
      </c>
      <c r="G60" s="894"/>
      <c r="H60" s="894"/>
      <c r="I60" s="894"/>
      <c r="J60" s="894"/>
      <c r="K60" s="894"/>
      <c r="L60" s="895"/>
      <c r="M60" s="681"/>
      <c r="N60" s="729" t="s">
        <v>21</v>
      </c>
      <c r="O60" s="695"/>
      <c r="P60" s="728">
        <v>55</v>
      </c>
      <c r="Q60" s="681"/>
    </row>
    <row r="61" spans="2:20" ht="12.95" customHeight="1">
      <c r="B61" s="80" t="s">
        <v>183</v>
      </c>
      <c r="C61" s="81"/>
      <c r="D61" s="50">
        <f>$H$47</f>
        <v>32</v>
      </c>
      <c r="E61" s="681"/>
      <c r="F61" s="893" t="s">
        <v>1292</v>
      </c>
      <c r="G61" s="894"/>
      <c r="H61" s="894"/>
      <c r="I61" s="894"/>
      <c r="J61" s="894"/>
      <c r="K61" s="894"/>
      <c r="L61" s="895"/>
      <c r="M61" s="681"/>
      <c r="N61" s="702" t="s">
        <v>156</v>
      </c>
      <c r="O61" s="681"/>
      <c r="P61" s="693"/>
      <c r="Q61" s="681"/>
    </row>
    <row r="62" spans="2:20" ht="12.95" customHeight="1">
      <c r="B62" s="80" t="s">
        <v>82</v>
      </c>
      <c r="C62" s="81"/>
      <c r="D62" s="50">
        <f>$P$36</f>
        <v>28</v>
      </c>
      <c r="E62" s="681"/>
      <c r="F62" s="893" t="s">
        <v>1293</v>
      </c>
      <c r="G62" s="894"/>
      <c r="H62" s="894"/>
      <c r="I62" s="894"/>
      <c r="J62" s="894"/>
      <c r="K62" s="894"/>
      <c r="L62" s="895"/>
      <c r="M62" s="681"/>
      <c r="N62" s="692" t="s">
        <v>150</v>
      </c>
      <c r="O62" s="682"/>
      <c r="P62" s="693">
        <v>12</v>
      </c>
      <c r="Q62" s="681"/>
    </row>
    <row r="63" spans="2:20" ht="12.95" customHeight="1">
      <c r="B63" s="80" t="s">
        <v>25</v>
      </c>
      <c r="C63" s="81"/>
      <c r="D63" s="50">
        <f>$L$25</f>
        <v>27</v>
      </c>
      <c r="E63" s="681"/>
      <c r="F63" s="893" t="s">
        <v>1299</v>
      </c>
      <c r="G63" s="894"/>
      <c r="H63" s="894"/>
      <c r="I63" s="894"/>
      <c r="J63" s="894"/>
      <c r="K63" s="894"/>
      <c r="L63" s="895"/>
      <c r="M63" s="681"/>
      <c r="N63" s="730" t="s">
        <v>166</v>
      </c>
      <c r="O63" s="687"/>
      <c r="P63" s="689"/>
      <c r="Q63" s="681"/>
    </row>
    <row r="64" spans="2:20" ht="12.95" customHeight="1">
      <c r="B64" s="80" t="s">
        <v>408</v>
      </c>
      <c r="C64" s="81"/>
      <c r="D64" s="50">
        <f>$H$25</f>
        <v>23</v>
      </c>
      <c r="E64" s="681"/>
      <c r="F64" s="893" t="s">
        <v>1294</v>
      </c>
      <c r="G64" s="894"/>
      <c r="H64" s="894"/>
      <c r="I64" s="894"/>
      <c r="J64" s="894"/>
      <c r="K64" s="894"/>
      <c r="L64" s="895"/>
      <c r="M64" s="681"/>
      <c r="N64" s="908" t="s">
        <v>57</v>
      </c>
      <c r="O64" s="909"/>
      <c r="P64" s="703">
        <v>15</v>
      </c>
      <c r="Q64" s="681"/>
      <c r="R64" s="43"/>
    </row>
    <row r="65" spans="2:18" ht="12.95" customHeight="1">
      <c r="B65" s="80" t="s">
        <v>151</v>
      </c>
      <c r="C65" s="81"/>
      <c r="D65" s="50">
        <f>$L$47</f>
        <v>23</v>
      </c>
      <c r="E65" s="681"/>
      <c r="F65" s="893" t="s">
        <v>1295</v>
      </c>
      <c r="G65" s="894"/>
      <c r="H65" s="894"/>
      <c r="I65" s="894"/>
      <c r="J65" s="894"/>
      <c r="K65" s="894"/>
      <c r="L65" s="895"/>
      <c r="M65" s="681"/>
      <c r="N65" s="681"/>
      <c r="O65" s="681"/>
      <c r="P65" s="681"/>
      <c r="Q65" s="681"/>
      <c r="R65" s="43"/>
    </row>
    <row r="66" spans="2:18" ht="12.95" customHeight="1">
      <c r="B66" s="80" t="s">
        <v>26</v>
      </c>
      <c r="C66" s="81"/>
      <c r="D66" s="50">
        <f>$P$14</f>
        <v>22</v>
      </c>
      <c r="E66" s="681"/>
      <c r="F66" s="679" t="s">
        <v>1296</v>
      </c>
      <c r="G66" s="727"/>
      <c r="H66" s="727"/>
      <c r="I66" s="727"/>
      <c r="J66" s="727"/>
      <c r="K66" s="727"/>
      <c r="L66" s="715"/>
      <c r="M66" s="681"/>
      <c r="N66" s="716" t="s">
        <v>138</v>
      </c>
      <c r="O66" s="717"/>
      <c r="P66" s="718"/>
      <c r="Q66" s="681"/>
      <c r="R66" s="43"/>
    </row>
    <row r="67" spans="2:18" ht="12.95" customHeight="1">
      <c r="B67" s="80" t="s">
        <v>57</v>
      </c>
      <c r="C67" s="81"/>
      <c r="D67" s="50">
        <f>$D$47</f>
        <v>21</v>
      </c>
      <c r="E67" s="681"/>
      <c r="F67" s="679" t="s">
        <v>1297</v>
      </c>
      <c r="G67" s="727"/>
      <c r="H67" s="727"/>
      <c r="I67" s="727"/>
      <c r="J67" s="727"/>
      <c r="K67" s="727"/>
      <c r="L67" s="715"/>
      <c r="M67" s="681"/>
      <c r="N67" s="892" t="s">
        <v>1306</v>
      </c>
      <c r="O67" s="892"/>
      <c r="P67" s="892"/>
      <c r="Q67" s="896" t="s">
        <v>142</v>
      </c>
      <c r="R67" s="43"/>
    </row>
    <row r="68" spans="2:18" ht="12.95" customHeight="1">
      <c r="B68" s="80" t="s">
        <v>107</v>
      </c>
      <c r="C68" s="81"/>
      <c r="D68" s="50">
        <f>$D$14</f>
        <v>21</v>
      </c>
      <c r="E68" s="681"/>
      <c r="F68" s="679" t="s">
        <v>1298</v>
      </c>
      <c r="G68" s="727"/>
      <c r="H68" s="727"/>
      <c r="I68" s="727"/>
      <c r="J68" s="727"/>
      <c r="K68" s="727"/>
      <c r="L68" s="715"/>
      <c r="M68" s="681"/>
      <c r="N68" s="892" t="s">
        <v>1307</v>
      </c>
      <c r="O68" s="892"/>
      <c r="P68" s="892"/>
      <c r="Q68" s="896"/>
      <c r="R68" s="43"/>
    </row>
    <row r="69" spans="2:18" ht="12.95" customHeight="1">
      <c r="B69" s="80" t="s">
        <v>149</v>
      </c>
      <c r="C69" s="81"/>
      <c r="D69" s="50">
        <f>$D$36</f>
        <v>18</v>
      </c>
      <c r="E69" s="681"/>
      <c r="F69" s="893" t="s">
        <v>1300</v>
      </c>
      <c r="G69" s="894"/>
      <c r="H69" s="894"/>
      <c r="I69" s="894"/>
      <c r="J69" s="894"/>
      <c r="K69" s="894"/>
      <c r="L69" s="895"/>
      <c r="M69" s="681"/>
      <c r="N69" s="892" t="s">
        <v>1308</v>
      </c>
      <c r="O69" s="892"/>
      <c r="P69" s="892"/>
      <c r="Q69" s="896"/>
    </row>
    <row r="70" spans="2:18" ht="12.95" customHeight="1">
      <c r="B70" s="80" t="s">
        <v>24</v>
      </c>
      <c r="C70" s="81"/>
      <c r="D70" s="50">
        <f>$H$36</f>
        <v>18</v>
      </c>
      <c r="E70" s="681"/>
      <c r="F70" s="893" t="s">
        <v>1301</v>
      </c>
      <c r="G70" s="894"/>
      <c r="H70" s="894"/>
      <c r="I70" s="894"/>
      <c r="J70" s="894"/>
      <c r="K70" s="894"/>
      <c r="L70" s="895"/>
      <c r="M70" s="681"/>
      <c r="N70" s="892" t="s">
        <v>1309</v>
      </c>
      <c r="O70" s="892"/>
      <c r="P70" s="892"/>
      <c r="Q70" s="896"/>
    </row>
    <row r="71" spans="2:18" ht="12.95" customHeight="1">
      <c r="B71" s="80" t="s">
        <v>20</v>
      </c>
      <c r="C71" s="81"/>
      <c r="D71" s="50">
        <f>$L$14</f>
        <v>13</v>
      </c>
      <c r="E71" s="681"/>
      <c r="F71" s="893" t="s">
        <v>1302</v>
      </c>
      <c r="G71" s="894"/>
      <c r="H71" s="894"/>
      <c r="I71" s="894"/>
      <c r="J71" s="894"/>
      <c r="K71" s="894"/>
      <c r="L71" s="895"/>
      <c r="M71" s="681"/>
      <c r="N71" s="913" t="s">
        <v>1312</v>
      </c>
      <c r="O71" s="913"/>
      <c r="P71" s="913"/>
      <c r="Q71" s="897" t="s">
        <v>143</v>
      </c>
    </row>
    <row r="72" spans="2:18" ht="12.95" customHeight="1">
      <c r="B72" s="80" t="s">
        <v>150</v>
      </c>
      <c r="C72" s="81"/>
      <c r="D72" s="50">
        <f>$P$47</f>
        <v>12</v>
      </c>
      <c r="E72" s="681"/>
      <c r="F72" s="893" t="s">
        <v>1305</v>
      </c>
      <c r="G72" s="894"/>
      <c r="H72" s="894"/>
      <c r="I72" s="894"/>
      <c r="J72" s="894"/>
      <c r="K72" s="894"/>
      <c r="L72" s="895"/>
      <c r="M72" s="681"/>
      <c r="N72" s="913" t="s">
        <v>1313</v>
      </c>
      <c r="O72" s="913"/>
      <c r="P72" s="913"/>
      <c r="Q72" s="897"/>
    </row>
    <row r="73" spans="2:18" ht="12.95" customHeight="1">
      <c r="B73" s="681"/>
      <c r="C73" s="681"/>
      <c r="D73" s="681"/>
      <c r="E73" s="681"/>
      <c r="M73" s="681"/>
      <c r="N73" s="913" t="s">
        <v>1311</v>
      </c>
      <c r="O73" s="913"/>
      <c r="P73" s="913"/>
      <c r="Q73" s="897"/>
    </row>
    <row r="74" spans="2:18" ht="12.95" customHeight="1">
      <c r="B74" s="900" t="s">
        <v>110</v>
      </c>
      <c r="C74" s="901"/>
      <c r="D74" s="902"/>
      <c r="E74" s="681"/>
      <c r="F74" s="720" t="s">
        <v>81</v>
      </c>
      <c r="G74" s="903" t="s">
        <v>58</v>
      </c>
      <c r="H74" s="904"/>
      <c r="I74" s="709">
        <v>7</v>
      </c>
      <c r="J74" s="185">
        <f>[12]wk13!J74+I74</f>
        <v>61</v>
      </c>
      <c r="K74" s="905" t="s">
        <v>1303</v>
      </c>
      <c r="L74" s="905"/>
      <c r="M74" s="681"/>
      <c r="N74" s="913" t="s">
        <v>1310</v>
      </c>
      <c r="O74" s="913"/>
      <c r="P74" s="913"/>
      <c r="Q74" s="897"/>
    </row>
    <row r="75" spans="2:18" ht="12.95" customHeight="1">
      <c r="B75" s="906" t="s">
        <v>842</v>
      </c>
      <c r="C75" s="907"/>
      <c r="D75" s="704">
        <v>1606</v>
      </c>
      <c r="E75" s="681"/>
      <c r="F75" s="721" t="s">
        <v>31</v>
      </c>
      <c r="G75" s="914" t="s">
        <v>59</v>
      </c>
      <c r="H75" s="915"/>
      <c r="I75" s="705">
        <v>1</v>
      </c>
      <c r="J75" s="86">
        <f>[12]wk13!J75+I75</f>
        <v>43</v>
      </c>
      <c r="K75" s="905" t="s">
        <v>1304</v>
      </c>
      <c r="L75" s="905"/>
      <c r="M75" s="681"/>
      <c r="N75" s="910" t="s">
        <v>170</v>
      </c>
      <c r="O75" s="911"/>
      <c r="P75" s="912"/>
      <c r="Q75" s="681"/>
    </row>
    <row r="76" spans="2:18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2:18" ht="12.75" customHeight="1"/>
    <row r="78" spans="2:18" ht="12.75" customHeight="1"/>
    <row r="79" spans="2:18" ht="12.75" customHeight="1"/>
    <row r="80" spans="2:18" ht="12.75" customHeight="1">
      <c r="Q80" s="7"/>
    </row>
    <row r="81" spans="17:17" ht="12.75" customHeight="1">
      <c r="Q81" s="7"/>
    </row>
    <row r="82" spans="17:17" ht="12.75" customHeight="1">
      <c r="Q82" s="7"/>
    </row>
    <row r="83" spans="17:17" ht="12.75" customHeight="1">
      <c r="Q83" s="8"/>
    </row>
    <row r="84" spans="17:17" ht="12.75" customHeight="1">
      <c r="Q84" s="8"/>
    </row>
    <row r="85" spans="17:17" ht="12.75" customHeight="1">
      <c r="Q85" s="8"/>
    </row>
    <row r="86" spans="17:17" ht="12.75" customHeight="1">
      <c r="Q86" s="2"/>
    </row>
    <row r="87" spans="17:17" ht="12.75" customHeight="1"/>
    <row r="88" spans="17:17" ht="12.75" customHeight="1">
      <c r="Q88" s="6"/>
    </row>
    <row r="89" spans="17:17" ht="12.75" customHeight="1">
      <c r="Q89" s="2"/>
    </row>
    <row r="90" spans="17:17" ht="12.75" customHeight="1">
      <c r="Q90" s="2"/>
    </row>
    <row r="91" spans="17:17" ht="12.75" customHeight="1">
      <c r="Q91" s="2"/>
    </row>
    <row r="92" spans="17:17" ht="12.75" customHeight="1">
      <c r="Q92" s="2"/>
    </row>
    <row r="93" spans="17:17" ht="12.75" customHeight="1">
      <c r="Q93" s="2"/>
    </row>
    <row r="94" spans="17:17" ht="12.75" customHeight="1">
      <c r="Q94" s="2"/>
    </row>
    <row r="95" spans="17:17" ht="12.75" customHeight="1">
      <c r="Q95" s="2"/>
    </row>
    <row r="96" spans="17:17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</sheetData>
  <sortState xmlns:xlrd2="http://schemas.microsoft.com/office/spreadsheetml/2017/richdata2" ref="B57:D72">
    <sortCondition descending="1" ref="D72"/>
  </sortState>
  <mergeCells count="59">
    <mergeCell ref="B75:C75"/>
    <mergeCell ref="N64:O64"/>
    <mergeCell ref="F63:L63"/>
    <mergeCell ref="N75:P75"/>
    <mergeCell ref="N71:P71"/>
    <mergeCell ref="N72:P72"/>
    <mergeCell ref="N73:P73"/>
    <mergeCell ref="N74:P74"/>
    <mergeCell ref="G75:H75"/>
    <mergeCell ref="K75:L75"/>
    <mergeCell ref="F69:L69"/>
    <mergeCell ref="F71:L71"/>
    <mergeCell ref="Q67:Q70"/>
    <mergeCell ref="Q71:Q74"/>
    <mergeCell ref="B56:C56"/>
    <mergeCell ref="N70:P70"/>
    <mergeCell ref="N67:P67"/>
    <mergeCell ref="N69:P69"/>
    <mergeCell ref="F70:L70"/>
    <mergeCell ref="F65:L65"/>
    <mergeCell ref="F58:L58"/>
    <mergeCell ref="F62:L62"/>
    <mergeCell ref="B74:D74"/>
    <mergeCell ref="G74:H74"/>
    <mergeCell ref="K74:L74"/>
    <mergeCell ref="F57:L57"/>
    <mergeCell ref="F72:L72"/>
    <mergeCell ref="N68:P68"/>
    <mergeCell ref="F59:L59"/>
    <mergeCell ref="F61:L61"/>
    <mergeCell ref="F60:L60"/>
    <mergeCell ref="F64:L64"/>
    <mergeCell ref="B3:E3"/>
    <mergeCell ref="F1:L2"/>
    <mergeCell ref="B1:C1"/>
    <mergeCell ref="B5:C5"/>
    <mergeCell ref="B16:C16"/>
    <mergeCell ref="F5:G5"/>
    <mergeCell ref="J5:K5"/>
    <mergeCell ref="N38:O38"/>
    <mergeCell ref="F16:G16"/>
    <mergeCell ref="J16:K16"/>
    <mergeCell ref="N16:O16"/>
    <mergeCell ref="F38:G38"/>
    <mergeCell ref="J38:K38"/>
    <mergeCell ref="N27:O27"/>
    <mergeCell ref="F27:G27"/>
    <mergeCell ref="B27:C27"/>
    <mergeCell ref="B38:C38"/>
    <mergeCell ref="R55:T55"/>
    <mergeCell ref="R56:T56"/>
    <mergeCell ref="R57:T57"/>
    <mergeCell ref="R50:T50"/>
    <mergeCell ref="R51:T51"/>
    <mergeCell ref="R52:T52"/>
    <mergeCell ref="R53:T53"/>
    <mergeCell ref="R54:T54"/>
    <mergeCell ref="J27:K27"/>
    <mergeCell ref="B49:N49"/>
  </mergeCells>
  <phoneticPr fontId="0" type="noConversion"/>
  <pageMargins left="0" right="0" top="0.09" bottom="0" header="0.13" footer="0.5"/>
  <pageSetup scale="8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T79"/>
  <sheetViews>
    <sheetView view="pageBreakPreview" topLeftCell="A37" zoomScale="180" zoomScaleNormal="100" zoomScaleSheetLayoutView="180" workbookViewId="0">
      <selection activeCell="Q67" sqref="Q67:Q74"/>
    </sheetView>
  </sheetViews>
  <sheetFormatPr defaultRowHeight="12.75"/>
  <cols>
    <col min="1" max="2" width="3.7109375" customWidth="1"/>
    <col min="3" max="3" width="15.7109375" customWidth="1"/>
    <col min="4" max="4" width="4.425781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9" width="3.7109375" customWidth="1"/>
    <col min="20" max="20" width="17" customWidth="1"/>
    <col min="21" max="26" width="3.7109375" customWidth="1"/>
  </cols>
  <sheetData>
    <row r="1" spans="2:20" ht="12.95" customHeight="1">
      <c r="B1" s="775">
        <v>2024</v>
      </c>
      <c r="C1" s="775"/>
      <c r="D1" s="45"/>
      <c r="E1" s="34"/>
      <c r="F1" s="774" t="s">
        <v>200</v>
      </c>
      <c r="G1" s="774"/>
      <c r="H1" s="774"/>
      <c r="I1" s="774"/>
      <c r="J1" s="774"/>
      <c r="K1" s="774"/>
      <c r="L1" s="774"/>
      <c r="M1" s="34"/>
      <c r="N1" s="34"/>
      <c r="O1" s="34"/>
      <c r="P1" s="34"/>
      <c r="Q1" s="34"/>
      <c r="R1" s="34"/>
      <c r="S1" s="34"/>
      <c r="T1" s="34"/>
    </row>
    <row r="2" spans="2:20" ht="12.95" customHeight="1">
      <c r="B2" s="45" t="s">
        <v>67</v>
      </c>
      <c r="C2" s="45"/>
      <c r="D2" s="34"/>
      <c r="E2" s="34"/>
      <c r="F2" s="774"/>
      <c r="G2" s="774"/>
      <c r="H2" s="774"/>
      <c r="I2" s="774"/>
      <c r="J2" s="774"/>
      <c r="K2" s="774"/>
      <c r="L2" s="774"/>
      <c r="M2" s="34"/>
      <c r="N2" s="34"/>
      <c r="O2" s="34"/>
      <c r="P2" s="34"/>
      <c r="Q2" s="34"/>
      <c r="R2" s="34"/>
      <c r="S2" s="34"/>
      <c r="T2" s="34"/>
    </row>
    <row r="3" spans="2:20" ht="12.95" customHeight="1">
      <c r="B3" s="775" t="s">
        <v>170</v>
      </c>
      <c r="C3" s="775"/>
      <c r="D3" s="775"/>
      <c r="E3" s="775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2:20" ht="12.95" customHeight="1">
      <c r="B4" s="34"/>
      <c r="C4" s="34"/>
      <c r="D4" s="34"/>
      <c r="E4" s="34"/>
      <c r="F4" s="34"/>
      <c r="G4" s="34"/>
      <c r="H4" s="34"/>
      <c r="I4" s="34"/>
      <c r="J4" s="34"/>
      <c r="K4" s="76"/>
      <c r="L4" s="34"/>
      <c r="M4" s="34"/>
      <c r="N4" s="34"/>
      <c r="O4" s="34"/>
      <c r="P4" s="34"/>
      <c r="Q4" s="34"/>
      <c r="R4" s="34"/>
      <c r="S4" s="34"/>
      <c r="T4" s="34"/>
    </row>
    <row r="5" spans="2:20" ht="12.95" customHeight="1">
      <c r="B5" s="800" t="s">
        <v>107</v>
      </c>
      <c r="C5" s="801"/>
      <c r="D5" s="331" t="s">
        <v>210</v>
      </c>
      <c r="E5" s="34"/>
      <c r="F5" s="800" t="str">
        <f>'[14]Team Totals'!$A$11</f>
        <v>Armadillos</v>
      </c>
      <c r="G5" s="801"/>
      <c r="H5" s="331" t="s">
        <v>210</v>
      </c>
      <c r="I5" s="34"/>
      <c r="J5" s="800" t="str">
        <f>'[14]Team Totals'!$A$12</f>
        <v>Bullets</v>
      </c>
      <c r="K5" s="801"/>
      <c r="L5" s="331" t="s">
        <v>210</v>
      </c>
      <c r="M5" s="34"/>
      <c r="N5" s="46" t="str">
        <f>'[14]Team Totals'!$A$4</f>
        <v>Cheetahs</v>
      </c>
      <c r="O5" s="47"/>
      <c r="P5" s="331" t="s">
        <v>210</v>
      </c>
      <c r="Q5" s="34"/>
      <c r="R5" s="916"/>
      <c r="S5" s="916"/>
      <c r="T5" s="368"/>
    </row>
    <row r="6" spans="2:20" ht="12.95" customHeight="1">
      <c r="B6" s="48" t="s">
        <v>102</v>
      </c>
      <c r="C6" s="49" t="s">
        <v>744</v>
      </c>
      <c r="D6" s="50">
        <v>6</v>
      </c>
      <c r="E6" s="34"/>
      <c r="F6" s="48" t="s">
        <v>102</v>
      </c>
      <c r="G6" s="49" t="s">
        <v>571</v>
      </c>
      <c r="H6" s="50">
        <v>3</v>
      </c>
      <c r="I6" s="34"/>
      <c r="J6" s="48" t="s">
        <v>102</v>
      </c>
      <c r="K6" s="49" t="s">
        <v>600</v>
      </c>
      <c r="L6" s="50">
        <v>3</v>
      </c>
      <c r="M6" s="34"/>
      <c r="N6" s="48" t="s">
        <v>102</v>
      </c>
      <c r="O6" s="49" t="s">
        <v>494</v>
      </c>
      <c r="P6" s="50">
        <v>3</v>
      </c>
      <c r="Q6" s="34"/>
      <c r="R6" s="34"/>
      <c r="S6" s="34"/>
      <c r="T6" s="54"/>
    </row>
    <row r="7" spans="2:20" ht="12.95" customHeight="1">
      <c r="B7" s="48" t="s">
        <v>103</v>
      </c>
      <c r="C7" s="49" t="s">
        <v>422</v>
      </c>
      <c r="D7" s="50">
        <v>0</v>
      </c>
      <c r="E7" s="34"/>
      <c r="F7" s="48" t="s">
        <v>103</v>
      </c>
      <c r="G7" s="49" t="s">
        <v>1115</v>
      </c>
      <c r="H7" s="50">
        <v>3</v>
      </c>
      <c r="I7" s="34"/>
      <c r="J7" s="48" t="s">
        <v>103</v>
      </c>
      <c r="K7" s="49" t="s">
        <v>601</v>
      </c>
      <c r="L7" s="50">
        <v>18</v>
      </c>
      <c r="M7" s="34"/>
      <c r="N7" s="48" t="s">
        <v>103</v>
      </c>
      <c r="O7" s="49" t="s">
        <v>543</v>
      </c>
      <c r="P7" s="50">
        <v>0</v>
      </c>
      <c r="Q7" s="34"/>
      <c r="R7" s="34"/>
      <c r="S7" s="34"/>
      <c r="T7" s="54"/>
    </row>
    <row r="8" spans="2:20" ht="12.95" customHeight="1">
      <c r="B8" s="48" t="s">
        <v>103</v>
      </c>
      <c r="C8" s="49" t="s">
        <v>746</v>
      </c>
      <c r="D8" s="50">
        <v>6</v>
      </c>
      <c r="E8" s="34"/>
      <c r="F8" s="48" t="s">
        <v>103</v>
      </c>
      <c r="G8" s="49" t="s">
        <v>619</v>
      </c>
      <c r="H8" s="50">
        <v>0</v>
      </c>
      <c r="I8" s="34"/>
      <c r="J8" s="48" t="s">
        <v>103</v>
      </c>
      <c r="K8" s="49" t="s">
        <v>924</v>
      </c>
      <c r="L8" s="50">
        <v>6</v>
      </c>
      <c r="M8" s="34"/>
      <c r="N8" s="48" t="s">
        <v>103</v>
      </c>
      <c r="O8" s="49" t="s">
        <v>544</v>
      </c>
      <c r="P8" s="50">
        <v>0</v>
      </c>
      <c r="Q8" s="34"/>
      <c r="R8" s="34"/>
      <c r="S8" s="34"/>
      <c r="T8" s="54"/>
    </row>
    <row r="9" spans="2:20" ht="12.95" customHeight="1">
      <c r="B9" s="48" t="s">
        <v>104</v>
      </c>
      <c r="C9" s="49" t="s">
        <v>748</v>
      </c>
      <c r="D9" s="50">
        <v>3</v>
      </c>
      <c r="E9" s="34"/>
      <c r="F9" s="48" t="s">
        <v>104</v>
      </c>
      <c r="G9" s="49" t="s">
        <v>622</v>
      </c>
      <c r="H9" s="50">
        <v>3</v>
      </c>
      <c r="I9" s="34"/>
      <c r="J9" s="48" t="s">
        <v>104</v>
      </c>
      <c r="K9" s="49" t="s">
        <v>1005</v>
      </c>
      <c r="L9" s="50">
        <v>0</v>
      </c>
      <c r="M9" s="34"/>
      <c r="N9" s="48" t="s">
        <v>104</v>
      </c>
      <c r="O9" s="49" t="s">
        <v>1080</v>
      </c>
      <c r="P9" s="50">
        <v>3</v>
      </c>
      <c r="Q9" s="34"/>
      <c r="R9" s="34"/>
      <c r="S9" s="34"/>
      <c r="T9" s="54"/>
    </row>
    <row r="10" spans="2:20" ht="12.95" customHeight="1">
      <c r="B10" s="48" t="s">
        <v>104</v>
      </c>
      <c r="C10" s="49" t="s">
        <v>1193</v>
      </c>
      <c r="D10" s="50">
        <v>0</v>
      </c>
      <c r="E10" s="34"/>
      <c r="F10" s="48" t="s">
        <v>104</v>
      </c>
      <c r="G10" s="49" t="s">
        <v>623</v>
      </c>
      <c r="H10" s="50">
        <v>0</v>
      </c>
      <c r="I10" s="34"/>
      <c r="J10" s="48" t="s">
        <v>104</v>
      </c>
      <c r="K10" s="49" t="s">
        <v>605</v>
      </c>
      <c r="L10" s="50">
        <v>0</v>
      </c>
      <c r="M10" s="34"/>
      <c r="N10" s="48" t="s">
        <v>104</v>
      </c>
      <c r="O10" s="49" t="s">
        <v>1114</v>
      </c>
      <c r="P10" s="50">
        <v>0</v>
      </c>
      <c r="Q10" s="34"/>
      <c r="R10" s="34"/>
      <c r="S10" s="34"/>
      <c r="T10" s="54"/>
    </row>
    <row r="11" spans="2:20" ht="12.95" customHeight="1">
      <c r="B11" s="48" t="s">
        <v>104</v>
      </c>
      <c r="C11" s="49" t="s">
        <v>751</v>
      </c>
      <c r="D11" s="50">
        <v>3</v>
      </c>
      <c r="E11" s="34"/>
      <c r="F11" s="48" t="s">
        <v>104</v>
      </c>
      <c r="G11" s="49" t="s">
        <v>620</v>
      </c>
      <c r="H11" s="50">
        <v>0</v>
      </c>
      <c r="I11" s="34"/>
      <c r="J11" s="48" t="s">
        <v>104</v>
      </c>
      <c r="K11" s="49" t="s">
        <v>609</v>
      </c>
      <c r="L11" s="50">
        <v>0</v>
      </c>
      <c r="M11" s="34"/>
      <c r="N11" s="48" t="s">
        <v>104</v>
      </c>
      <c r="O11" s="49" t="s">
        <v>550</v>
      </c>
      <c r="P11" s="50">
        <v>3</v>
      </c>
      <c r="Q11" s="34"/>
      <c r="R11" s="34"/>
      <c r="S11" s="34"/>
      <c r="T11" s="54"/>
    </row>
    <row r="12" spans="2:20" ht="12.95" customHeight="1">
      <c r="B12" s="48" t="s">
        <v>105</v>
      </c>
      <c r="C12" s="34" t="s">
        <v>492</v>
      </c>
      <c r="D12" s="50">
        <v>5</v>
      </c>
      <c r="E12" s="34"/>
      <c r="F12" s="48" t="s">
        <v>105</v>
      </c>
      <c r="G12" s="49" t="s">
        <v>625</v>
      </c>
      <c r="H12" s="50">
        <v>23</v>
      </c>
      <c r="I12" s="34"/>
      <c r="J12" s="48" t="s">
        <v>105</v>
      </c>
      <c r="K12" s="49" t="s">
        <v>1191</v>
      </c>
      <c r="L12" s="50">
        <v>4</v>
      </c>
      <c r="M12" s="34"/>
      <c r="N12" s="48" t="s">
        <v>105</v>
      </c>
      <c r="O12" s="49" t="s">
        <v>551</v>
      </c>
      <c r="P12" s="50">
        <v>6</v>
      </c>
      <c r="Q12" s="34"/>
      <c r="R12" s="34"/>
      <c r="S12" s="34"/>
      <c r="T12" s="54"/>
    </row>
    <row r="13" spans="2:20" ht="12.95" customHeight="1">
      <c r="B13" s="48" t="s">
        <v>106</v>
      </c>
      <c r="C13" s="49" t="s">
        <v>754</v>
      </c>
      <c r="D13" s="50">
        <v>0</v>
      </c>
      <c r="E13" s="34"/>
      <c r="F13" s="48" t="s">
        <v>106</v>
      </c>
      <c r="G13" s="49" t="s">
        <v>763</v>
      </c>
      <c r="H13" s="50">
        <v>0</v>
      </c>
      <c r="I13" s="34"/>
      <c r="J13" s="48" t="s">
        <v>106</v>
      </c>
      <c r="K13" s="49" t="s">
        <v>612</v>
      </c>
      <c r="L13" s="50">
        <v>0</v>
      </c>
      <c r="M13" s="34"/>
      <c r="N13" s="48" t="s">
        <v>106</v>
      </c>
      <c r="O13" s="49" t="s">
        <v>553</v>
      </c>
      <c r="P13" s="50">
        <v>6</v>
      </c>
      <c r="Q13" s="34"/>
      <c r="R13" s="34"/>
      <c r="S13" s="34"/>
      <c r="T13" s="54"/>
    </row>
    <row r="14" spans="2:20" ht="12.95" customHeight="1">
      <c r="B14" s="48"/>
      <c r="C14" s="51" t="s">
        <v>28</v>
      </c>
      <c r="D14" s="52">
        <f>SUM(D6:D13)</f>
        <v>23</v>
      </c>
      <c r="E14" s="34"/>
      <c r="F14" s="48"/>
      <c r="G14" s="53" t="s">
        <v>28</v>
      </c>
      <c r="H14" s="52">
        <f>SUM(H6:H13)</f>
        <v>32</v>
      </c>
      <c r="I14" s="34"/>
      <c r="J14" s="48"/>
      <c r="K14" s="51" t="s">
        <v>28</v>
      </c>
      <c r="L14" s="52">
        <f>SUM(L6:L13)</f>
        <v>31</v>
      </c>
      <c r="M14" s="34"/>
      <c r="N14" s="48"/>
      <c r="O14" s="51" t="s">
        <v>28</v>
      </c>
      <c r="P14" s="52">
        <f>SUM(P6:P13)</f>
        <v>21</v>
      </c>
      <c r="Q14" s="34"/>
      <c r="R14" s="34"/>
      <c r="S14" s="369"/>
      <c r="T14" s="54"/>
    </row>
    <row r="15" spans="2:20" ht="12.95" customHeight="1">
      <c r="B15" s="34"/>
      <c r="C15" s="34"/>
      <c r="D15" s="54"/>
      <c r="E15" s="34"/>
      <c r="F15" s="34"/>
      <c r="G15" s="34"/>
      <c r="H15" s="54"/>
      <c r="I15" s="34"/>
      <c r="J15" s="34"/>
      <c r="K15" s="55"/>
      <c r="L15" s="54"/>
      <c r="M15" s="34"/>
      <c r="N15" s="34"/>
      <c r="O15" s="34"/>
      <c r="P15" s="54"/>
      <c r="Q15" s="34"/>
      <c r="R15" s="370"/>
      <c r="S15" s="34"/>
      <c r="T15" s="34"/>
    </row>
    <row r="16" spans="2:20" ht="12.95" customHeight="1">
      <c r="B16" s="800" t="str">
        <f>'[14]Team Totals'!$A$19</f>
        <v>Dogs</v>
      </c>
      <c r="C16" s="801"/>
      <c r="D16" s="331" t="s">
        <v>210</v>
      </c>
      <c r="E16" s="34"/>
      <c r="F16" s="800" t="s">
        <v>408</v>
      </c>
      <c r="G16" s="801"/>
      <c r="H16" s="331" t="s">
        <v>210</v>
      </c>
      <c r="I16" s="34"/>
      <c r="J16" s="800" t="s">
        <v>25</v>
      </c>
      <c r="K16" s="801"/>
      <c r="L16" s="655" t="s">
        <v>925</v>
      </c>
      <c r="M16" s="34"/>
      <c r="N16" s="800" t="str">
        <f>'[14]Team Totals'!$A$5</f>
        <v>Grenadiers</v>
      </c>
      <c r="O16" s="801"/>
      <c r="P16" s="331" t="s">
        <v>210</v>
      </c>
      <c r="Q16" s="34"/>
      <c r="R16" s="916"/>
      <c r="S16" s="916"/>
      <c r="T16" s="368"/>
    </row>
    <row r="17" spans="2:20" ht="12.95" customHeight="1">
      <c r="B17" s="48" t="s">
        <v>102</v>
      </c>
      <c r="C17" s="49" t="s">
        <v>728</v>
      </c>
      <c r="D17" s="50">
        <v>3</v>
      </c>
      <c r="E17" s="34"/>
      <c r="F17" s="48" t="s">
        <v>102</v>
      </c>
      <c r="G17" s="49" t="s">
        <v>641</v>
      </c>
      <c r="H17" s="50">
        <v>0</v>
      </c>
      <c r="I17" s="34"/>
      <c r="J17" s="48" t="s">
        <v>102</v>
      </c>
      <c r="K17" s="49" t="s">
        <v>587</v>
      </c>
      <c r="L17" s="50">
        <v>15</v>
      </c>
      <c r="M17" s="34"/>
      <c r="N17" s="48" t="s">
        <v>102</v>
      </c>
      <c r="O17" s="523" t="s">
        <v>530</v>
      </c>
      <c r="P17" s="50">
        <v>12</v>
      </c>
      <c r="Q17" s="34"/>
      <c r="R17" s="34"/>
      <c r="S17" s="34"/>
      <c r="T17" s="54"/>
    </row>
    <row r="18" spans="2:20" ht="12.95" customHeight="1">
      <c r="B18" s="48" t="s">
        <v>103</v>
      </c>
      <c r="C18" s="49" t="s">
        <v>732</v>
      </c>
      <c r="D18" s="50">
        <v>0</v>
      </c>
      <c r="E18" s="34"/>
      <c r="F18" s="48" t="s">
        <v>103</v>
      </c>
      <c r="G18" s="49" t="s">
        <v>645</v>
      </c>
      <c r="H18" s="50">
        <v>6</v>
      </c>
      <c r="I18" s="34"/>
      <c r="J18" s="48" t="s">
        <v>103</v>
      </c>
      <c r="K18" s="49" t="s">
        <v>589</v>
      </c>
      <c r="L18" s="50">
        <v>9</v>
      </c>
      <c r="M18" s="34"/>
      <c r="N18" s="48" t="s">
        <v>103</v>
      </c>
      <c r="O18" s="523" t="s">
        <v>533</v>
      </c>
      <c r="P18" s="50">
        <v>0</v>
      </c>
      <c r="Q18" s="34"/>
      <c r="R18" s="34"/>
      <c r="S18" s="34"/>
      <c r="T18" s="54"/>
    </row>
    <row r="19" spans="2:20" ht="12.95" customHeight="1">
      <c r="B19" s="48" t="s">
        <v>103</v>
      </c>
      <c r="C19" s="49" t="s">
        <v>733</v>
      </c>
      <c r="D19" s="50">
        <v>0</v>
      </c>
      <c r="E19" s="34"/>
      <c r="F19" s="48" t="s">
        <v>103</v>
      </c>
      <c r="G19" s="49" t="s">
        <v>644</v>
      </c>
      <c r="H19" s="50">
        <v>0</v>
      </c>
      <c r="I19" s="34"/>
      <c r="J19" s="48" t="s">
        <v>103</v>
      </c>
      <c r="K19" s="49" t="s">
        <v>1109</v>
      </c>
      <c r="L19" s="50">
        <v>0</v>
      </c>
      <c r="M19" s="34"/>
      <c r="N19" s="48" t="s">
        <v>103</v>
      </c>
      <c r="O19" s="523" t="s">
        <v>532</v>
      </c>
      <c r="P19" s="50">
        <v>0</v>
      </c>
      <c r="Q19" s="34"/>
      <c r="R19" s="34"/>
      <c r="S19" s="34"/>
      <c r="T19" s="54"/>
    </row>
    <row r="20" spans="2:20" ht="12.95" customHeight="1">
      <c r="B20" s="48" t="s">
        <v>104</v>
      </c>
      <c r="C20" s="49" t="s">
        <v>737</v>
      </c>
      <c r="D20" s="50">
        <v>0</v>
      </c>
      <c r="E20" s="34"/>
      <c r="F20" s="48" t="s">
        <v>104</v>
      </c>
      <c r="G20" s="49" t="s">
        <v>648</v>
      </c>
      <c r="H20" s="50">
        <v>6</v>
      </c>
      <c r="I20" s="34"/>
      <c r="J20" s="48" t="s">
        <v>104</v>
      </c>
      <c r="K20" s="49" t="s">
        <v>594</v>
      </c>
      <c r="L20" s="50">
        <v>0</v>
      </c>
      <c r="M20" s="34"/>
      <c r="N20" s="48" t="s">
        <v>104</v>
      </c>
      <c r="O20" s="523" t="s">
        <v>534</v>
      </c>
      <c r="P20" s="50">
        <v>0</v>
      </c>
      <c r="Q20" s="34"/>
      <c r="R20" s="34"/>
      <c r="S20" s="34"/>
      <c r="T20" s="54"/>
    </row>
    <row r="21" spans="2:20" ht="12.95" customHeight="1">
      <c r="B21" s="48" t="s">
        <v>104</v>
      </c>
      <c r="C21" s="49" t="s">
        <v>999</v>
      </c>
      <c r="D21" s="50">
        <v>3</v>
      </c>
      <c r="E21" s="34"/>
      <c r="F21" s="48" t="s">
        <v>104</v>
      </c>
      <c r="G21" s="49" t="s">
        <v>1314</v>
      </c>
      <c r="H21" s="50">
        <v>6</v>
      </c>
      <c r="I21" s="34"/>
      <c r="J21" s="48" t="s">
        <v>104</v>
      </c>
      <c r="K21" s="49" t="s">
        <v>592</v>
      </c>
      <c r="L21" s="50">
        <v>0</v>
      </c>
      <c r="M21" s="34"/>
      <c r="N21" s="48" t="s">
        <v>104</v>
      </c>
      <c r="O21" s="523" t="s">
        <v>535</v>
      </c>
      <c r="P21" s="50">
        <v>0</v>
      </c>
      <c r="Q21" s="34"/>
      <c r="R21" s="34"/>
      <c r="S21" s="34"/>
      <c r="T21" s="54"/>
    </row>
    <row r="22" spans="2:20" ht="12.95" customHeight="1">
      <c r="B22" s="48" t="s">
        <v>104</v>
      </c>
      <c r="C22" s="49" t="s">
        <v>739</v>
      </c>
      <c r="D22" s="50">
        <v>0</v>
      </c>
      <c r="E22" s="34"/>
      <c r="F22" s="48" t="s">
        <v>104</v>
      </c>
      <c r="G22" s="49" t="s">
        <v>649</v>
      </c>
      <c r="H22" s="50">
        <v>3</v>
      </c>
      <c r="I22" s="34"/>
      <c r="J22" s="48" t="s">
        <v>104</v>
      </c>
      <c r="K22" s="49" t="s">
        <v>595</v>
      </c>
      <c r="L22" s="50">
        <v>3</v>
      </c>
      <c r="M22" s="34"/>
      <c r="N22" s="48" t="s">
        <v>104</v>
      </c>
      <c r="O22" s="587" t="s">
        <v>537</v>
      </c>
      <c r="P22" s="50">
        <v>0</v>
      </c>
      <c r="Q22" s="34"/>
      <c r="R22" s="34"/>
      <c r="S22" s="34"/>
      <c r="T22" s="54"/>
    </row>
    <row r="23" spans="2:20" ht="12.95" customHeight="1">
      <c r="B23" s="48" t="s">
        <v>105</v>
      </c>
      <c r="C23" s="49" t="s">
        <v>740</v>
      </c>
      <c r="D23" s="50">
        <v>9</v>
      </c>
      <c r="E23" s="34"/>
      <c r="F23" s="48" t="s">
        <v>105</v>
      </c>
      <c r="G23" s="49" t="s">
        <v>653</v>
      </c>
      <c r="H23" s="50">
        <v>11</v>
      </c>
      <c r="I23" s="34"/>
      <c r="J23" s="48" t="s">
        <v>105</v>
      </c>
      <c r="K23" s="49" t="s">
        <v>596</v>
      </c>
      <c r="L23" s="50">
        <v>5</v>
      </c>
      <c r="M23" s="34"/>
      <c r="N23" s="48" t="s">
        <v>105</v>
      </c>
      <c r="O23" s="523" t="s">
        <v>538</v>
      </c>
      <c r="P23" s="50">
        <v>7</v>
      </c>
      <c r="Q23" s="34"/>
      <c r="R23" s="34"/>
      <c r="S23" s="34"/>
      <c r="T23" s="54"/>
    </row>
    <row r="24" spans="2:20" ht="12.95" customHeight="1">
      <c r="B24" s="48" t="s">
        <v>106</v>
      </c>
      <c r="C24" s="49" t="s">
        <v>742</v>
      </c>
      <c r="D24" s="50">
        <v>0</v>
      </c>
      <c r="E24" s="34"/>
      <c r="F24" s="48" t="s">
        <v>106</v>
      </c>
      <c r="G24" s="49" t="s">
        <v>655</v>
      </c>
      <c r="H24" s="50">
        <v>0</v>
      </c>
      <c r="I24" s="34"/>
      <c r="J24" s="48" t="s">
        <v>106</v>
      </c>
      <c r="K24" s="49" t="s">
        <v>598</v>
      </c>
      <c r="L24" s="50">
        <v>0</v>
      </c>
      <c r="M24" s="34"/>
      <c r="N24" s="48" t="s">
        <v>106</v>
      </c>
      <c r="O24" s="523" t="s">
        <v>540</v>
      </c>
      <c r="P24" s="50">
        <v>0</v>
      </c>
      <c r="Q24" s="34"/>
      <c r="R24" s="34"/>
      <c r="S24" s="34"/>
      <c r="T24" s="54"/>
    </row>
    <row r="25" spans="2:20" ht="12.95" customHeight="1">
      <c r="B25" s="48"/>
      <c r="C25" s="51" t="s">
        <v>28</v>
      </c>
      <c r="D25" s="52">
        <f>SUM(D17:D24)</f>
        <v>15</v>
      </c>
      <c r="E25" s="34"/>
      <c r="F25" s="48"/>
      <c r="G25" s="53" t="s">
        <v>28</v>
      </c>
      <c r="H25" s="52">
        <f>SUM(H17:H24)</f>
        <v>32</v>
      </c>
      <c r="I25" s="34"/>
      <c r="J25" s="48"/>
      <c r="K25" s="51" t="s">
        <v>28</v>
      </c>
      <c r="L25" s="52">
        <f>SUM(L17:L24)</f>
        <v>32</v>
      </c>
      <c r="M25" s="34"/>
      <c r="N25" s="48"/>
      <c r="O25" s="51" t="s">
        <v>28</v>
      </c>
      <c r="P25" s="52">
        <f>SUM(P17:P24)</f>
        <v>19</v>
      </c>
      <c r="Q25" s="34"/>
      <c r="R25" s="34"/>
      <c r="S25" s="369"/>
      <c r="T25" s="54"/>
    </row>
    <row r="26" spans="2:20" ht="12.95" customHeight="1">
      <c r="B26" s="34"/>
      <c r="C26" s="34"/>
      <c r="D26" s="54"/>
      <c r="E26" s="34"/>
      <c r="F26" s="34"/>
      <c r="G26" s="34"/>
      <c r="H26" s="54"/>
      <c r="I26" s="34"/>
      <c r="J26" s="34"/>
      <c r="K26" s="34"/>
      <c r="L26" s="54"/>
      <c r="M26" s="34"/>
      <c r="N26" s="34"/>
      <c r="O26" s="34"/>
      <c r="P26" s="54"/>
      <c r="Q26" s="34"/>
      <c r="R26" s="34"/>
      <c r="S26" s="34"/>
      <c r="T26" s="34"/>
    </row>
    <row r="27" spans="2:20" ht="12.95" customHeight="1">
      <c r="B27" s="800" t="s">
        <v>149</v>
      </c>
      <c r="C27" s="801"/>
      <c r="D27" s="331" t="s">
        <v>210</v>
      </c>
      <c r="E27" s="34"/>
      <c r="F27" s="800" t="s">
        <v>24</v>
      </c>
      <c r="G27" s="801"/>
      <c r="H27" s="331" t="s">
        <v>210</v>
      </c>
      <c r="I27" s="34"/>
      <c r="J27" s="802" t="s">
        <v>19</v>
      </c>
      <c r="K27" s="803"/>
      <c r="L27" s="655" t="s">
        <v>925</v>
      </c>
      <c r="M27" s="34"/>
      <c r="N27" s="800" t="s">
        <v>82</v>
      </c>
      <c r="O27" s="801"/>
      <c r="P27" s="331" t="s">
        <v>210</v>
      </c>
      <c r="Q27" s="34"/>
      <c r="R27" s="34"/>
      <c r="S27" s="89"/>
      <c r="T27" s="34"/>
    </row>
    <row r="28" spans="2:20" ht="12.95" customHeight="1">
      <c r="B28" s="48" t="s">
        <v>102</v>
      </c>
      <c r="C28" s="49" t="s">
        <v>713</v>
      </c>
      <c r="D28" s="50">
        <v>9</v>
      </c>
      <c r="E28" s="34"/>
      <c r="F28" s="48" t="s">
        <v>102</v>
      </c>
      <c r="G28" s="49" t="s">
        <v>572</v>
      </c>
      <c r="H28" s="50">
        <v>9</v>
      </c>
      <c r="I28" s="34"/>
      <c r="J28" s="48" t="s">
        <v>102</v>
      </c>
      <c r="K28" s="49" t="s">
        <v>684</v>
      </c>
      <c r="L28" s="50">
        <v>6</v>
      </c>
      <c r="M28" s="34"/>
      <c r="N28" s="48" t="s">
        <v>102</v>
      </c>
      <c r="O28" s="49" t="s">
        <v>557</v>
      </c>
      <c r="P28" s="50">
        <v>6</v>
      </c>
      <c r="Q28" s="34"/>
      <c r="R28" s="34"/>
      <c r="S28" s="88"/>
      <c r="T28" s="89"/>
    </row>
    <row r="29" spans="2:20" ht="12.95" customHeight="1">
      <c r="B29" s="48" t="s">
        <v>103</v>
      </c>
      <c r="C29" s="49" t="s">
        <v>717</v>
      </c>
      <c r="D29" s="50">
        <v>12</v>
      </c>
      <c r="E29" s="34"/>
      <c r="F29" s="48" t="s">
        <v>103</v>
      </c>
      <c r="G29" s="49" t="s">
        <v>574</v>
      </c>
      <c r="H29" s="50">
        <v>6</v>
      </c>
      <c r="I29" s="34"/>
      <c r="J29" s="48" t="s">
        <v>103</v>
      </c>
      <c r="K29" s="49" t="s">
        <v>689</v>
      </c>
      <c r="L29" s="50">
        <v>6</v>
      </c>
      <c r="M29" s="34"/>
      <c r="N29" s="48" t="s">
        <v>103</v>
      </c>
      <c r="O29" s="49" t="s">
        <v>558</v>
      </c>
      <c r="P29" s="50">
        <v>0</v>
      </c>
      <c r="Q29" s="34"/>
      <c r="R29" s="34"/>
      <c r="S29" s="88"/>
      <c r="T29" s="89"/>
    </row>
    <row r="30" spans="2:20" ht="12.95" customHeight="1">
      <c r="B30" s="48" t="s">
        <v>103</v>
      </c>
      <c r="C30" s="49" t="s">
        <v>716</v>
      </c>
      <c r="D30" s="50">
        <v>0</v>
      </c>
      <c r="E30" s="34"/>
      <c r="F30" s="48" t="s">
        <v>103</v>
      </c>
      <c r="G30" s="49" t="s">
        <v>575</v>
      </c>
      <c r="H30" s="50">
        <v>6</v>
      </c>
      <c r="I30" s="34"/>
      <c r="J30" s="48" t="s">
        <v>103</v>
      </c>
      <c r="K30" s="49" t="s">
        <v>686</v>
      </c>
      <c r="L30" s="50">
        <v>6</v>
      </c>
      <c r="M30" s="34"/>
      <c r="N30" s="48" t="s">
        <v>103</v>
      </c>
      <c r="O30" s="49" t="s">
        <v>561</v>
      </c>
      <c r="P30" s="50">
        <v>0</v>
      </c>
      <c r="Q30" s="34"/>
      <c r="R30" s="34"/>
      <c r="S30" s="88"/>
      <c r="T30" s="89"/>
    </row>
    <row r="31" spans="2:20" ht="12.95" customHeight="1">
      <c r="B31" s="48" t="s">
        <v>104</v>
      </c>
      <c r="C31" s="49" t="s">
        <v>719</v>
      </c>
      <c r="D31" s="50">
        <v>3</v>
      </c>
      <c r="E31" s="34"/>
      <c r="F31" s="48" t="s">
        <v>104</v>
      </c>
      <c r="G31" s="49" t="s">
        <v>1194</v>
      </c>
      <c r="H31" s="50">
        <v>3</v>
      </c>
      <c r="I31" s="34"/>
      <c r="J31" s="48" t="s">
        <v>104</v>
      </c>
      <c r="K31" s="49" t="s">
        <v>690</v>
      </c>
      <c r="L31" s="50">
        <v>0</v>
      </c>
      <c r="M31" s="34"/>
      <c r="N31" s="48" t="s">
        <v>104</v>
      </c>
      <c r="O31" s="49" t="s">
        <v>562</v>
      </c>
      <c r="P31" s="50">
        <v>3</v>
      </c>
      <c r="Q31" s="34"/>
      <c r="R31" s="34"/>
      <c r="S31" s="88"/>
      <c r="T31" s="89"/>
    </row>
    <row r="32" spans="2:20" ht="12.95" customHeight="1">
      <c r="B32" s="48" t="s">
        <v>104</v>
      </c>
      <c r="C32" s="49" t="s">
        <v>720</v>
      </c>
      <c r="D32" s="50">
        <v>3</v>
      </c>
      <c r="E32" s="34"/>
      <c r="F32" s="48" t="s">
        <v>104</v>
      </c>
      <c r="G32" s="49" t="s">
        <v>1075</v>
      </c>
      <c r="H32" s="50">
        <v>0</v>
      </c>
      <c r="I32" s="34"/>
      <c r="J32" s="48" t="s">
        <v>104</v>
      </c>
      <c r="K32" s="49" t="s">
        <v>692</v>
      </c>
      <c r="L32" s="50">
        <v>0</v>
      </c>
      <c r="M32" s="34"/>
      <c r="N32" s="48" t="s">
        <v>104</v>
      </c>
      <c r="O32" s="49" t="s">
        <v>563</v>
      </c>
      <c r="P32" s="50">
        <v>0</v>
      </c>
      <c r="Q32" s="34"/>
      <c r="R32" s="34"/>
      <c r="S32" s="88"/>
      <c r="T32" s="89"/>
    </row>
    <row r="33" spans="2:20" ht="12.95" customHeight="1">
      <c r="B33" s="48" t="s">
        <v>104</v>
      </c>
      <c r="C33" s="49" t="s">
        <v>723</v>
      </c>
      <c r="D33" s="50">
        <v>0</v>
      </c>
      <c r="E33" s="34"/>
      <c r="F33" s="48" t="s">
        <v>104</v>
      </c>
      <c r="G33" s="49" t="s">
        <v>576</v>
      </c>
      <c r="H33" s="50">
        <v>0</v>
      </c>
      <c r="I33" s="34"/>
      <c r="J33" s="48" t="s">
        <v>104</v>
      </c>
      <c r="K33" s="49" t="s">
        <v>1287</v>
      </c>
      <c r="L33" s="50">
        <v>0</v>
      </c>
      <c r="M33" s="34"/>
      <c r="N33" s="48" t="s">
        <v>104</v>
      </c>
      <c r="O33" s="49" t="s">
        <v>1158</v>
      </c>
      <c r="P33" s="50">
        <v>0</v>
      </c>
      <c r="Q33" s="34"/>
      <c r="R33" s="34"/>
      <c r="S33" s="88"/>
      <c r="T33" s="89"/>
    </row>
    <row r="34" spans="2:20" ht="12.95" customHeight="1">
      <c r="B34" s="48" t="s">
        <v>105</v>
      </c>
      <c r="C34" s="49" t="s">
        <v>724</v>
      </c>
      <c r="D34" s="50">
        <v>20</v>
      </c>
      <c r="E34" s="34"/>
      <c r="F34" s="48" t="s">
        <v>105</v>
      </c>
      <c r="G34" s="49" t="s">
        <v>923</v>
      </c>
      <c r="H34" s="50">
        <v>0</v>
      </c>
      <c r="I34" s="34"/>
      <c r="J34" s="48" t="s">
        <v>105</v>
      </c>
      <c r="K34" s="49" t="s">
        <v>696</v>
      </c>
      <c r="L34" s="50">
        <v>6</v>
      </c>
      <c r="M34" s="34"/>
      <c r="N34" s="48" t="s">
        <v>105</v>
      </c>
      <c r="O34" s="49" t="s">
        <v>568</v>
      </c>
      <c r="P34" s="50">
        <v>8</v>
      </c>
      <c r="Q34" s="34"/>
      <c r="R34" s="34"/>
      <c r="S34" s="88"/>
      <c r="T34" s="89"/>
    </row>
    <row r="35" spans="2:20" ht="12.95" customHeight="1">
      <c r="B35" s="48" t="s">
        <v>106</v>
      </c>
      <c r="C35" s="49" t="s">
        <v>726</v>
      </c>
      <c r="D35" s="50">
        <v>0</v>
      </c>
      <c r="E35" s="34"/>
      <c r="F35" s="48" t="s">
        <v>106</v>
      </c>
      <c r="G35" s="49" t="s">
        <v>584</v>
      </c>
      <c r="H35" s="50">
        <v>0</v>
      </c>
      <c r="I35" s="34"/>
      <c r="J35" s="48" t="s">
        <v>106</v>
      </c>
      <c r="K35" s="49" t="s">
        <v>697</v>
      </c>
      <c r="L35" s="50">
        <v>0</v>
      </c>
      <c r="M35" s="34"/>
      <c r="N35" s="48" t="s">
        <v>106</v>
      </c>
      <c r="O35" s="49" t="s">
        <v>569</v>
      </c>
      <c r="P35" s="50">
        <v>6</v>
      </c>
      <c r="Q35" s="34"/>
      <c r="R35" s="34"/>
      <c r="S35" s="34"/>
      <c r="T35" s="34"/>
    </row>
    <row r="36" spans="2:20" ht="12.95" customHeight="1">
      <c r="B36" s="48"/>
      <c r="C36" s="51" t="s">
        <v>28</v>
      </c>
      <c r="D36" s="52">
        <f>SUM(D28:D35)</f>
        <v>47</v>
      </c>
      <c r="E36" s="34"/>
      <c r="F36" s="48"/>
      <c r="G36" s="51" t="s">
        <v>28</v>
      </c>
      <c r="H36" s="52">
        <f>SUM(H28:H35)</f>
        <v>24</v>
      </c>
      <c r="I36" s="34"/>
      <c r="J36" s="48"/>
      <c r="K36" s="51" t="s">
        <v>28</v>
      </c>
      <c r="L36" s="52">
        <f>SUM(L28:L35)</f>
        <v>24</v>
      </c>
      <c r="M36" s="34"/>
      <c r="N36" s="49"/>
      <c r="O36" s="53" t="s">
        <v>28</v>
      </c>
      <c r="P36" s="52">
        <f>SUM(P28:P35)</f>
        <v>23</v>
      </c>
      <c r="Q36" s="34"/>
      <c r="R36" s="34"/>
      <c r="S36" s="34"/>
      <c r="T36" s="34"/>
    </row>
    <row r="37" spans="2:20" ht="12.95" customHeight="1">
      <c r="B37" s="34"/>
      <c r="C37" s="34"/>
      <c r="D37" s="54"/>
      <c r="E37" s="34"/>
      <c r="F37" s="34"/>
      <c r="G37" s="45"/>
      <c r="H37" s="54"/>
      <c r="I37" s="34"/>
      <c r="J37" s="34"/>
      <c r="K37" s="45"/>
      <c r="L37" s="56"/>
      <c r="M37" s="34"/>
      <c r="N37" s="34"/>
      <c r="O37" s="45"/>
      <c r="P37" s="54"/>
      <c r="Q37" s="34"/>
      <c r="R37" s="34"/>
      <c r="S37" s="34"/>
      <c r="T37" s="34"/>
    </row>
    <row r="38" spans="2:20" ht="12.95" customHeight="1">
      <c r="B38" s="800" t="s">
        <v>57</v>
      </c>
      <c r="C38" s="801"/>
      <c r="D38" s="331" t="s">
        <v>210</v>
      </c>
      <c r="E38" s="34"/>
      <c r="F38" s="876" t="str">
        <f>'[14]Team Totals'!$A$28</f>
        <v>Bandits</v>
      </c>
      <c r="G38" s="877"/>
      <c r="H38" s="331" t="s">
        <v>210</v>
      </c>
      <c r="I38" s="34"/>
      <c r="J38" s="876" t="str">
        <f>'[14]Team Totals'!$A$14</f>
        <v>Bellcows</v>
      </c>
      <c r="K38" s="877"/>
      <c r="L38" s="331" t="s">
        <v>210</v>
      </c>
      <c r="M38" s="34"/>
      <c r="N38" s="800" t="s">
        <v>150</v>
      </c>
      <c r="O38" s="801"/>
      <c r="P38" s="331" t="s">
        <v>210</v>
      </c>
      <c r="Q38" s="34"/>
      <c r="R38" s="90"/>
      <c r="S38" s="34"/>
      <c r="T38" s="34"/>
    </row>
    <row r="39" spans="2:20" ht="12.95" customHeight="1">
      <c r="B39" s="48" t="s">
        <v>102</v>
      </c>
      <c r="C39" s="49" t="s">
        <v>699</v>
      </c>
      <c r="D39" s="50">
        <v>9</v>
      </c>
      <c r="E39" s="34"/>
      <c r="F39" s="48" t="s">
        <v>102</v>
      </c>
      <c r="G39" s="49" t="s">
        <v>658</v>
      </c>
      <c r="H39" s="50">
        <v>6</v>
      </c>
      <c r="I39" s="34"/>
      <c r="J39" s="48" t="s">
        <v>102</v>
      </c>
      <c r="K39" s="49" t="s">
        <v>628</v>
      </c>
      <c r="L39" s="50">
        <v>9</v>
      </c>
      <c r="M39" s="34"/>
      <c r="N39" s="48" t="s">
        <v>102</v>
      </c>
      <c r="O39" s="49" t="s">
        <v>670</v>
      </c>
      <c r="P39" s="50">
        <v>9</v>
      </c>
      <c r="Q39" s="34"/>
      <c r="R39" s="91"/>
      <c r="S39" s="87"/>
      <c r="T39" s="34"/>
    </row>
    <row r="40" spans="2:20" ht="12.95" customHeight="1">
      <c r="B40" s="48" t="s">
        <v>103</v>
      </c>
      <c r="C40" s="49" t="s">
        <v>703</v>
      </c>
      <c r="D40" s="50">
        <v>0</v>
      </c>
      <c r="E40" s="34"/>
      <c r="F40" s="48" t="s">
        <v>103</v>
      </c>
      <c r="G40" s="49" t="s">
        <v>660</v>
      </c>
      <c r="H40" s="50">
        <v>6</v>
      </c>
      <c r="I40" s="34"/>
      <c r="J40" s="48" t="s">
        <v>103</v>
      </c>
      <c r="K40" s="49" t="s">
        <v>493</v>
      </c>
      <c r="L40" s="50">
        <v>0</v>
      </c>
      <c r="M40" s="34"/>
      <c r="N40" s="48" t="s">
        <v>103</v>
      </c>
      <c r="O40" s="49" t="s">
        <v>673</v>
      </c>
      <c r="P40" s="50">
        <v>30</v>
      </c>
      <c r="Q40" s="34"/>
      <c r="R40" s="34"/>
      <c r="S40" s="87"/>
      <c r="T40" s="34"/>
    </row>
    <row r="41" spans="2:20" ht="12.95" customHeight="1">
      <c r="B41" s="48" t="s">
        <v>103</v>
      </c>
      <c r="C41" s="49" t="s">
        <v>616</v>
      </c>
      <c r="D41" s="50">
        <v>12</v>
      </c>
      <c r="E41" s="34"/>
      <c r="F41" s="48" t="s">
        <v>103</v>
      </c>
      <c r="G41" s="49" t="s">
        <v>661</v>
      </c>
      <c r="H41" s="50">
        <v>0</v>
      </c>
      <c r="I41" s="34"/>
      <c r="J41" s="48" t="s">
        <v>103</v>
      </c>
      <c r="K41" s="49" t="s">
        <v>631</v>
      </c>
      <c r="L41" s="50">
        <v>0</v>
      </c>
      <c r="M41" s="34"/>
      <c r="N41" s="48" t="s">
        <v>103</v>
      </c>
      <c r="O41" s="49" t="s">
        <v>674</v>
      </c>
      <c r="P41" s="50">
        <v>0</v>
      </c>
      <c r="Q41" s="34"/>
      <c r="R41" s="34"/>
      <c r="S41" s="87"/>
      <c r="T41" s="34"/>
    </row>
    <row r="42" spans="2:20" ht="12.95" customHeight="1">
      <c r="B42" s="48" t="s">
        <v>104</v>
      </c>
      <c r="C42" s="49" t="s">
        <v>705</v>
      </c>
      <c r="D42" s="50">
        <v>3</v>
      </c>
      <c r="E42" s="34"/>
      <c r="F42" s="48" t="s">
        <v>104</v>
      </c>
      <c r="G42" s="49" t="s">
        <v>663</v>
      </c>
      <c r="H42" s="50">
        <v>3</v>
      </c>
      <c r="I42" s="34"/>
      <c r="J42" s="48" t="s">
        <v>104</v>
      </c>
      <c r="K42" s="49" t="s">
        <v>633</v>
      </c>
      <c r="L42" s="50">
        <v>3</v>
      </c>
      <c r="M42" s="34"/>
      <c r="N42" s="48" t="s">
        <v>104</v>
      </c>
      <c r="O42" s="49" t="s">
        <v>498</v>
      </c>
      <c r="P42" s="50">
        <v>0</v>
      </c>
      <c r="Q42" s="34"/>
      <c r="R42" s="34"/>
      <c r="S42" s="87"/>
      <c r="T42" s="34"/>
    </row>
    <row r="43" spans="2:20" ht="12.95" customHeight="1">
      <c r="B43" s="48" t="s">
        <v>104</v>
      </c>
      <c r="C43" s="49" t="s">
        <v>706</v>
      </c>
      <c r="D43" s="50">
        <v>0</v>
      </c>
      <c r="E43" s="34"/>
      <c r="F43" s="48" t="s">
        <v>104</v>
      </c>
      <c r="G43" s="49" t="s">
        <v>664</v>
      </c>
      <c r="H43" s="50">
        <v>3</v>
      </c>
      <c r="I43" s="34"/>
      <c r="J43" s="48" t="s">
        <v>104</v>
      </c>
      <c r="K43" s="49" t="s">
        <v>635</v>
      </c>
      <c r="L43" s="50">
        <v>3</v>
      </c>
      <c r="M43" s="34"/>
      <c r="N43" s="48" t="s">
        <v>104</v>
      </c>
      <c r="O43" s="49" t="s">
        <v>497</v>
      </c>
      <c r="P43" s="50">
        <v>0</v>
      </c>
      <c r="Q43" s="34"/>
      <c r="R43" s="34"/>
      <c r="S43" s="88"/>
      <c r="T43" s="34"/>
    </row>
    <row r="44" spans="2:20" ht="12.95" customHeight="1">
      <c r="B44" s="48" t="s">
        <v>104</v>
      </c>
      <c r="C44" s="49" t="s">
        <v>709</v>
      </c>
      <c r="D44" s="50">
        <v>0</v>
      </c>
      <c r="E44" s="34"/>
      <c r="F44" s="48" t="s">
        <v>104</v>
      </c>
      <c r="G44" s="49" t="s">
        <v>666</v>
      </c>
      <c r="H44" s="50">
        <v>0</v>
      </c>
      <c r="I44" s="34"/>
      <c r="J44" s="48" t="s">
        <v>104</v>
      </c>
      <c r="K44" s="49" t="s">
        <v>636</v>
      </c>
      <c r="L44" s="50">
        <v>0</v>
      </c>
      <c r="M44" s="34"/>
      <c r="N44" s="48" t="s">
        <v>104</v>
      </c>
      <c r="O44" s="49" t="s">
        <v>679</v>
      </c>
      <c r="P44" s="50">
        <v>6</v>
      </c>
      <c r="Q44" s="34"/>
      <c r="R44" s="34"/>
      <c r="S44" s="87"/>
      <c r="T44" s="34"/>
    </row>
    <row r="45" spans="2:20" ht="12.95" customHeight="1">
      <c r="B45" s="48" t="s">
        <v>105</v>
      </c>
      <c r="C45" s="49" t="s">
        <v>710</v>
      </c>
      <c r="D45" s="50">
        <v>18</v>
      </c>
      <c r="E45" s="34"/>
      <c r="F45" s="48" t="s">
        <v>105</v>
      </c>
      <c r="G45" s="49" t="s">
        <v>1006</v>
      </c>
      <c r="H45" s="50">
        <v>13</v>
      </c>
      <c r="I45" s="34"/>
      <c r="J45" s="48" t="s">
        <v>105</v>
      </c>
      <c r="K45" s="49" t="s">
        <v>638</v>
      </c>
      <c r="L45" s="50">
        <v>7</v>
      </c>
      <c r="M45" s="34"/>
      <c r="N45" s="48" t="s">
        <v>105</v>
      </c>
      <c r="O45" s="49" t="s">
        <v>1076</v>
      </c>
      <c r="P45" s="50">
        <v>15</v>
      </c>
      <c r="Q45" s="34"/>
      <c r="R45" s="34"/>
      <c r="S45" s="88"/>
      <c r="T45" s="34"/>
    </row>
    <row r="46" spans="2:20" ht="12.95" customHeight="1">
      <c r="B46" s="48" t="s">
        <v>106</v>
      </c>
      <c r="C46" s="49" t="s">
        <v>712</v>
      </c>
      <c r="D46" s="50">
        <v>0</v>
      </c>
      <c r="E46" s="34"/>
      <c r="F46" s="48" t="s">
        <v>106</v>
      </c>
      <c r="G46" s="49" t="s">
        <v>668</v>
      </c>
      <c r="H46" s="50">
        <v>0</v>
      </c>
      <c r="I46" s="34"/>
      <c r="J46" s="48" t="s">
        <v>106</v>
      </c>
      <c r="K46" s="49" t="s">
        <v>639</v>
      </c>
      <c r="L46" s="50">
        <v>0</v>
      </c>
      <c r="M46" s="34"/>
      <c r="N46" s="48" t="s">
        <v>106</v>
      </c>
      <c r="O46" s="49" t="s">
        <v>683</v>
      </c>
      <c r="P46" s="50">
        <v>0</v>
      </c>
      <c r="Q46" s="34"/>
      <c r="R46" s="34"/>
      <c r="S46" s="92"/>
      <c r="T46" s="34"/>
    </row>
    <row r="47" spans="2:20" ht="12.95" customHeight="1">
      <c r="B47" s="48"/>
      <c r="C47" s="51" t="s">
        <v>28</v>
      </c>
      <c r="D47" s="52">
        <f>SUM(D39:D46)</f>
        <v>42</v>
      </c>
      <c r="E47" s="34"/>
      <c r="F47" s="48"/>
      <c r="G47" s="51" t="s">
        <v>28</v>
      </c>
      <c r="H47" s="52">
        <f>SUM(H39:H46)</f>
        <v>31</v>
      </c>
      <c r="I47" s="34"/>
      <c r="J47" s="48"/>
      <c r="K47" s="51" t="s">
        <v>28</v>
      </c>
      <c r="L47" s="52">
        <f>SUM(L39:L46)</f>
        <v>22</v>
      </c>
      <c r="M47" s="34"/>
      <c r="N47" s="48"/>
      <c r="O47" s="51" t="s">
        <v>28</v>
      </c>
      <c r="P47" s="52">
        <f>SUM(P39:P46)</f>
        <v>60</v>
      </c>
      <c r="Q47" s="34"/>
      <c r="R47" s="34"/>
      <c r="S47" s="34"/>
      <c r="T47" s="34"/>
    </row>
    <row r="48" spans="2:20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</row>
    <row r="49" spans="2:20" ht="12.95" customHeight="1">
      <c r="B49" s="217" t="s">
        <v>30</v>
      </c>
      <c r="C49" s="218"/>
      <c r="D49" s="218"/>
      <c r="E49" s="218" t="s">
        <v>142</v>
      </c>
      <c r="F49" s="218"/>
      <c r="G49" s="218"/>
      <c r="H49" s="218"/>
      <c r="I49" s="256"/>
      <c r="J49" s="257"/>
      <c r="K49" s="235"/>
      <c r="L49" s="235"/>
      <c r="M49" s="235" t="s">
        <v>143</v>
      </c>
      <c r="N49" s="235"/>
      <c r="O49" s="236" t="s">
        <v>67</v>
      </c>
      <c r="P49" s="237"/>
      <c r="Q49" s="34"/>
      <c r="R49" s="931"/>
      <c r="S49" s="931"/>
      <c r="T49" s="931"/>
    </row>
    <row r="50" spans="2:20" ht="12.95" customHeight="1">
      <c r="B50" s="201" t="s">
        <v>81</v>
      </c>
      <c r="C50" s="238" t="s">
        <v>20</v>
      </c>
      <c r="D50" s="239">
        <f>L14</f>
        <v>31</v>
      </c>
      <c r="E50" s="240"/>
      <c r="F50" s="239"/>
      <c r="G50" s="238" t="s">
        <v>183</v>
      </c>
      <c r="H50" s="239">
        <f>H47</f>
        <v>31</v>
      </c>
      <c r="I50" s="196"/>
      <c r="J50" s="258"/>
      <c r="K50" s="222" t="s">
        <v>145</v>
      </c>
      <c r="L50" s="223">
        <f>H14</f>
        <v>32</v>
      </c>
      <c r="M50" s="224"/>
      <c r="N50" s="258" t="s">
        <v>81</v>
      </c>
      <c r="O50" s="222" t="s">
        <v>107</v>
      </c>
      <c r="P50" s="225">
        <f>D14</f>
        <v>23</v>
      </c>
      <c r="Q50" s="34"/>
      <c r="R50" s="933"/>
      <c r="S50" s="933"/>
      <c r="T50" s="933"/>
    </row>
    <row r="51" spans="2:20" ht="12.95" customHeight="1">
      <c r="B51" s="205"/>
      <c r="C51" s="241" t="s">
        <v>239</v>
      </c>
      <c r="D51" s="242">
        <f>D25</f>
        <v>15</v>
      </c>
      <c r="E51" s="242"/>
      <c r="F51" s="72" t="s">
        <v>31</v>
      </c>
      <c r="G51" s="241" t="s">
        <v>1282</v>
      </c>
      <c r="H51" s="242">
        <f>H25</f>
        <v>32</v>
      </c>
      <c r="I51" s="197"/>
      <c r="J51" s="72" t="s">
        <v>31</v>
      </c>
      <c r="K51" s="226" t="s">
        <v>851</v>
      </c>
      <c r="L51" s="227">
        <f>D47</f>
        <v>42</v>
      </c>
      <c r="M51" s="228"/>
      <c r="N51" s="227"/>
      <c r="O51" s="226" t="s">
        <v>760</v>
      </c>
      <c r="P51" s="229">
        <f>L36</f>
        <v>24</v>
      </c>
      <c r="Q51" s="72"/>
      <c r="R51" s="933"/>
      <c r="S51" s="933"/>
      <c r="T51" s="933"/>
    </row>
    <row r="52" spans="2:20" ht="12.95" customHeight="1">
      <c r="B52" s="248"/>
      <c r="C52" s="243"/>
      <c r="D52" s="243"/>
      <c r="E52" s="244"/>
      <c r="F52" s="247"/>
      <c r="I52" s="197"/>
      <c r="J52" s="733"/>
      <c r="M52" s="228"/>
      <c r="N52" s="733"/>
      <c r="P52" s="149"/>
      <c r="Q52" s="34"/>
      <c r="R52" s="933"/>
      <c r="S52" s="933"/>
      <c r="T52" s="933"/>
    </row>
    <row r="53" spans="2:20" ht="12.95" customHeight="1">
      <c r="B53" s="328" t="s">
        <v>81</v>
      </c>
      <c r="C53" s="241" t="s">
        <v>149</v>
      </c>
      <c r="D53" s="242">
        <f>D36</f>
        <v>47</v>
      </c>
      <c r="E53" s="244"/>
      <c r="F53" s="145"/>
      <c r="G53" s="241" t="s">
        <v>26</v>
      </c>
      <c r="H53" s="242">
        <f>P14</f>
        <v>21</v>
      </c>
      <c r="I53" s="197"/>
      <c r="J53" s="145"/>
      <c r="K53" s="226" t="s">
        <v>111</v>
      </c>
      <c r="L53" s="227">
        <f>P25</f>
        <v>19</v>
      </c>
      <c r="M53" s="228"/>
      <c r="N53" s="145" t="s">
        <v>81</v>
      </c>
      <c r="O53" s="226" t="s">
        <v>150</v>
      </c>
      <c r="P53" s="229">
        <f>P47</f>
        <v>60</v>
      </c>
      <c r="Q53" s="34"/>
      <c r="R53" s="933"/>
      <c r="S53" s="933"/>
      <c r="T53" s="933"/>
    </row>
    <row r="54" spans="2:20" ht="12.95" customHeight="1">
      <c r="B54" s="206"/>
      <c r="C54" s="245" t="s">
        <v>1042</v>
      </c>
      <c r="D54" s="246">
        <f>P36</f>
        <v>23</v>
      </c>
      <c r="E54" s="245"/>
      <c r="F54" s="99" t="s">
        <v>31</v>
      </c>
      <c r="G54" s="245" t="s">
        <v>372</v>
      </c>
      <c r="H54" s="246">
        <f>L47</f>
        <v>22</v>
      </c>
      <c r="I54" s="198"/>
      <c r="J54" s="99" t="s">
        <v>31</v>
      </c>
      <c r="K54" s="231" t="s">
        <v>853</v>
      </c>
      <c r="L54" s="232">
        <f>L25</f>
        <v>32</v>
      </c>
      <c r="M54" s="233"/>
      <c r="N54" s="232"/>
      <c r="O54" s="231" t="s">
        <v>927</v>
      </c>
      <c r="P54" s="234">
        <f>H36</f>
        <v>24</v>
      </c>
      <c r="Q54" s="72"/>
      <c r="R54" s="932"/>
      <c r="S54" s="932"/>
      <c r="T54" s="932"/>
    </row>
    <row r="55" spans="2:20" ht="12.95" customHeight="1">
      <c r="B55" s="34"/>
      <c r="C55" s="34"/>
      <c r="D55" s="34"/>
      <c r="E55" s="34"/>
      <c r="F55" s="34"/>
      <c r="G55" s="34"/>
      <c r="H55" s="34"/>
      <c r="I55" s="34"/>
      <c r="J55" s="76"/>
      <c r="K55" s="76"/>
      <c r="L55" s="34"/>
      <c r="M55" s="34"/>
      <c r="N55" s="34"/>
      <c r="O55" s="34"/>
      <c r="P55" s="34"/>
      <c r="Q55" s="34"/>
      <c r="R55" s="932"/>
      <c r="S55" s="932"/>
      <c r="T55" s="932"/>
    </row>
    <row r="56" spans="2:20" ht="12.95" customHeight="1">
      <c r="B56" s="794" t="s">
        <v>66</v>
      </c>
      <c r="C56" s="923"/>
      <c r="D56" s="78" t="s">
        <v>29</v>
      </c>
      <c r="E56" s="34"/>
      <c r="F56" s="77" t="s">
        <v>32</v>
      </c>
      <c r="G56" s="79"/>
      <c r="H56" s="79"/>
      <c r="I56" s="79"/>
      <c r="J56" s="79"/>
      <c r="K56" s="79"/>
      <c r="L56" s="78"/>
      <c r="M56" s="45"/>
      <c r="N56" s="77" t="s">
        <v>407</v>
      </c>
      <c r="O56" s="79"/>
      <c r="P56" s="78"/>
      <c r="Q56" s="34"/>
      <c r="R56" s="932"/>
      <c r="S56" s="932"/>
      <c r="T56" s="932"/>
    </row>
    <row r="57" spans="2:20" ht="12.95" customHeight="1">
      <c r="B57" s="80" t="s">
        <v>150</v>
      </c>
      <c r="C57" s="81"/>
      <c r="D57" s="50">
        <f>$P$47</f>
        <v>60</v>
      </c>
      <c r="E57" s="34"/>
      <c r="F57" s="790" t="s">
        <v>1316</v>
      </c>
      <c r="G57" s="791"/>
      <c r="H57" s="791"/>
      <c r="I57" s="791"/>
      <c r="J57" s="791"/>
      <c r="K57" s="791"/>
      <c r="L57" s="809"/>
      <c r="M57" s="34"/>
      <c r="N57" s="339" t="s">
        <v>154</v>
      </c>
      <c r="O57" s="59"/>
      <c r="P57" s="250"/>
      <c r="Q57" s="34"/>
      <c r="R57" s="932"/>
      <c r="S57" s="932"/>
      <c r="T57" s="932"/>
    </row>
    <row r="58" spans="2:20" ht="12.95" customHeight="1">
      <c r="B58" s="80" t="s">
        <v>149</v>
      </c>
      <c r="C58" s="81"/>
      <c r="D58" s="50">
        <f>$D$36</f>
        <v>47</v>
      </c>
      <c r="E58" s="34"/>
      <c r="F58" s="790" t="s">
        <v>1318</v>
      </c>
      <c r="G58" s="791"/>
      <c r="H58" s="791"/>
      <c r="I58" s="791"/>
      <c r="J58" s="791"/>
      <c r="K58" s="791"/>
      <c r="L58" s="809"/>
      <c r="M58" s="34"/>
      <c r="N58" s="338" t="s">
        <v>1317</v>
      </c>
      <c r="O58" s="142"/>
      <c r="P58" s="337">
        <f>MAX(D6:D12,H6:H12,L6:L12,P6:P12,D17:D23,H17:H23,L17:L23,P17:P23,D28:D34,H28:H34,L28:L34,P28:P34,D39:D45,H39:H45,L39:L45,P39:P45)</f>
        <v>30</v>
      </c>
      <c r="Q58" s="34"/>
      <c r="R58" s="34"/>
      <c r="S58" s="34"/>
      <c r="T58" s="34"/>
    </row>
    <row r="59" spans="2:20" ht="12.95" customHeight="1">
      <c r="B59" s="80" t="s">
        <v>57</v>
      </c>
      <c r="C59" s="81"/>
      <c r="D59" s="50">
        <f>$D$47</f>
        <v>42</v>
      </c>
      <c r="E59" s="34"/>
      <c r="F59" s="790" t="s">
        <v>1319</v>
      </c>
      <c r="G59" s="791"/>
      <c r="H59" s="791"/>
      <c r="I59" s="791"/>
      <c r="J59" s="791"/>
      <c r="K59" s="791"/>
      <c r="L59" s="809"/>
      <c r="M59" s="34"/>
      <c r="N59" s="339" t="s">
        <v>155</v>
      </c>
      <c r="O59" s="59"/>
      <c r="P59" s="250"/>
      <c r="Q59" s="34"/>
      <c r="R59" s="34"/>
      <c r="S59" s="34"/>
      <c r="T59" s="34"/>
    </row>
    <row r="60" spans="2:20" ht="12.95" customHeight="1">
      <c r="B60" s="80" t="s">
        <v>25</v>
      </c>
      <c r="C60" s="81"/>
      <c r="D60" s="50">
        <f>$L$25</f>
        <v>32</v>
      </c>
      <c r="E60" s="34"/>
      <c r="F60" s="790" t="s">
        <v>1320</v>
      </c>
      <c r="G60" s="791"/>
      <c r="H60" s="791"/>
      <c r="I60" s="791"/>
      <c r="J60" s="791"/>
      <c r="K60" s="791"/>
      <c r="L60" s="809"/>
      <c r="M60" s="34"/>
      <c r="N60" s="338" t="s">
        <v>150</v>
      </c>
      <c r="O60" s="73"/>
      <c r="P60" s="337">
        <f>MAX(D14,H14,L14,P14,D25,H25,L25,P25,D36,H36,L36,P36,D47,H47,L47,P47)</f>
        <v>60</v>
      </c>
      <c r="Q60" s="34"/>
      <c r="R60" s="34"/>
      <c r="S60" s="34"/>
      <c r="T60" s="34"/>
    </row>
    <row r="61" spans="2:20" ht="12.95" customHeight="1">
      <c r="B61" s="80" t="s">
        <v>145</v>
      </c>
      <c r="C61" s="81"/>
      <c r="D61" s="50">
        <f>$H$14</f>
        <v>32</v>
      </c>
      <c r="E61" s="34"/>
      <c r="F61" s="790" t="s">
        <v>1321</v>
      </c>
      <c r="G61" s="791"/>
      <c r="H61" s="791"/>
      <c r="I61" s="791"/>
      <c r="J61" s="791"/>
      <c r="K61" s="791"/>
      <c r="L61" s="809"/>
      <c r="M61" s="34"/>
      <c r="N61" s="82" t="s">
        <v>156</v>
      </c>
      <c r="O61" s="34"/>
      <c r="P61" s="70"/>
      <c r="Q61" s="34"/>
      <c r="R61" s="34"/>
      <c r="S61" s="34"/>
      <c r="T61" s="34"/>
    </row>
    <row r="62" spans="2:20" ht="12.95" customHeight="1">
      <c r="B62" s="80" t="s">
        <v>408</v>
      </c>
      <c r="C62" s="81"/>
      <c r="D62" s="50">
        <f>$H$25</f>
        <v>32</v>
      </c>
      <c r="E62" s="34"/>
      <c r="F62" s="790" t="s">
        <v>1340</v>
      </c>
      <c r="G62" s="791"/>
      <c r="H62" s="791"/>
      <c r="I62" s="791"/>
      <c r="J62" s="791"/>
      <c r="K62" s="791"/>
      <c r="L62" s="809"/>
      <c r="M62" s="34"/>
      <c r="N62" s="68" t="s">
        <v>21</v>
      </c>
      <c r="O62" s="45"/>
      <c r="P62" s="70">
        <f>MIN(D14,H14,L14,P14,D25,H25,L25,P25,D36,H36,L36,P36,D47,H47,L47,P47)</f>
        <v>15</v>
      </c>
      <c r="Q62" s="34"/>
      <c r="R62" s="34"/>
      <c r="S62" s="34"/>
      <c r="T62" s="34"/>
    </row>
    <row r="63" spans="2:20" ht="12.95" customHeight="1">
      <c r="B63" s="80" t="s">
        <v>183</v>
      </c>
      <c r="C63" s="81"/>
      <c r="D63" s="50">
        <f>$H$47</f>
        <v>31</v>
      </c>
      <c r="E63" s="34"/>
      <c r="F63" s="790" t="s">
        <v>1337</v>
      </c>
      <c r="G63" s="791"/>
      <c r="H63" s="791"/>
      <c r="I63" s="791"/>
      <c r="J63" s="791"/>
      <c r="K63" s="791"/>
      <c r="L63" s="809"/>
      <c r="M63" s="34"/>
      <c r="N63" s="339" t="s">
        <v>166</v>
      </c>
      <c r="O63" s="61"/>
      <c r="P63" s="63"/>
      <c r="Q63" s="34"/>
      <c r="R63" s="34"/>
      <c r="S63" s="34"/>
      <c r="T63" s="34"/>
    </row>
    <row r="64" spans="2:20" ht="12.95" customHeight="1">
      <c r="B64" s="80" t="s">
        <v>20</v>
      </c>
      <c r="C64" s="81"/>
      <c r="D64" s="50">
        <f>$L$14</f>
        <v>31</v>
      </c>
      <c r="E64" s="34"/>
      <c r="F64" s="790" t="s">
        <v>1322</v>
      </c>
      <c r="G64" s="791"/>
      <c r="H64" s="791"/>
      <c r="I64" s="791"/>
      <c r="J64" s="791"/>
      <c r="K64" s="791"/>
      <c r="L64" s="809"/>
      <c r="M64" s="34"/>
      <c r="N64" s="807" t="s">
        <v>26</v>
      </c>
      <c r="O64" s="808"/>
      <c r="P64" s="83">
        <v>12</v>
      </c>
      <c r="Q64" s="34"/>
      <c r="R64" s="34"/>
      <c r="S64" s="34"/>
      <c r="T64" s="34"/>
    </row>
    <row r="65" spans="2:20" ht="12.95" customHeight="1">
      <c r="B65" s="80" t="s">
        <v>19</v>
      </c>
      <c r="C65" s="81"/>
      <c r="D65" s="50">
        <f>$L$36</f>
        <v>24</v>
      </c>
      <c r="E65" s="34"/>
      <c r="F65" s="790" t="s">
        <v>1323</v>
      </c>
      <c r="G65" s="791"/>
      <c r="H65" s="791"/>
      <c r="I65" s="791"/>
      <c r="J65" s="791"/>
      <c r="K65" s="791"/>
      <c r="L65" s="809"/>
      <c r="M65" s="34"/>
      <c r="N65" s="34"/>
      <c r="O65" s="34"/>
      <c r="P65" s="34"/>
      <c r="Q65" s="34"/>
      <c r="R65" s="34"/>
      <c r="S65" s="34"/>
      <c r="T65" s="34"/>
    </row>
    <row r="66" spans="2:20" ht="12.95" customHeight="1">
      <c r="B66" s="80" t="s">
        <v>24</v>
      </c>
      <c r="C66" s="81"/>
      <c r="D66" s="50">
        <f>$H$36</f>
        <v>24</v>
      </c>
      <c r="E66" s="34"/>
      <c r="F66" s="790" t="s">
        <v>1324</v>
      </c>
      <c r="G66" s="791"/>
      <c r="H66" s="791"/>
      <c r="I66" s="791"/>
      <c r="J66" s="791"/>
      <c r="K66" s="791"/>
      <c r="L66" s="809"/>
      <c r="M66" s="34"/>
      <c r="N66" s="935" t="s">
        <v>139</v>
      </c>
      <c r="O66" s="935"/>
      <c r="P66" s="936"/>
      <c r="Q66" s="34"/>
      <c r="R66" s="34"/>
      <c r="S66" s="34"/>
      <c r="T66" s="34"/>
    </row>
    <row r="67" spans="2:20" ht="12.95" customHeight="1">
      <c r="B67" s="80" t="s">
        <v>107</v>
      </c>
      <c r="C67" s="81"/>
      <c r="D67" s="50">
        <f>$D$14</f>
        <v>23</v>
      </c>
      <c r="E67" s="34"/>
      <c r="F67" s="790" t="s">
        <v>1325</v>
      </c>
      <c r="G67" s="791"/>
      <c r="H67" s="791"/>
      <c r="I67" s="791"/>
      <c r="J67" s="791"/>
      <c r="K67" s="791"/>
      <c r="L67" s="809"/>
      <c r="M67" s="34"/>
      <c r="N67" s="922" t="s">
        <v>1329</v>
      </c>
      <c r="O67" s="922"/>
      <c r="P67" s="922"/>
      <c r="Q67" s="927" t="s">
        <v>142</v>
      </c>
      <c r="R67" s="924"/>
      <c r="S67" s="924"/>
      <c r="T67" s="924"/>
    </row>
    <row r="68" spans="2:20" ht="12.95" customHeight="1">
      <c r="B68" s="80" t="s">
        <v>82</v>
      </c>
      <c r="C68" s="81"/>
      <c r="D68" s="50">
        <f>$P$36</f>
        <v>23</v>
      </c>
      <c r="E68" s="34"/>
      <c r="F68" s="790" t="s">
        <v>1326</v>
      </c>
      <c r="G68" s="791"/>
      <c r="H68" s="791"/>
      <c r="I68" s="791"/>
      <c r="J68" s="791"/>
      <c r="K68" s="791"/>
      <c r="L68" s="809"/>
      <c r="M68" s="34"/>
      <c r="N68" s="922" t="s">
        <v>1338</v>
      </c>
      <c r="O68" s="922"/>
      <c r="P68" s="922"/>
      <c r="Q68" s="927"/>
      <c r="R68" s="924"/>
      <c r="S68" s="924"/>
      <c r="T68" s="924"/>
    </row>
    <row r="69" spans="2:20" ht="12.95" customHeight="1">
      <c r="B69" s="80" t="s">
        <v>151</v>
      </c>
      <c r="C69" s="81"/>
      <c r="D69" s="50">
        <f>$L$47</f>
        <v>22</v>
      </c>
      <c r="E69" s="34"/>
      <c r="F69" s="790" t="s">
        <v>1336</v>
      </c>
      <c r="G69" s="791"/>
      <c r="H69" s="791"/>
      <c r="I69" s="791"/>
      <c r="J69" s="791"/>
      <c r="K69" s="791"/>
      <c r="L69" s="809"/>
      <c r="M69" s="34"/>
      <c r="N69" s="922" t="s">
        <v>1342</v>
      </c>
      <c r="O69" s="922"/>
      <c r="P69" s="922"/>
      <c r="Q69" s="927"/>
      <c r="R69" s="924"/>
      <c r="S69" s="924"/>
      <c r="T69" s="924"/>
    </row>
    <row r="70" spans="2:20" ht="12.95" customHeight="1">
      <c r="B70" s="80" t="s">
        <v>26</v>
      </c>
      <c r="C70" s="81"/>
      <c r="D70" s="50">
        <f>$P$14</f>
        <v>21</v>
      </c>
      <c r="E70" s="34"/>
      <c r="F70" s="790" t="s">
        <v>1339</v>
      </c>
      <c r="G70" s="791"/>
      <c r="H70" s="791"/>
      <c r="I70" s="791"/>
      <c r="J70" s="791"/>
      <c r="K70" s="791"/>
      <c r="L70" s="809"/>
      <c r="M70" s="34"/>
      <c r="N70" s="922" t="s">
        <v>1330</v>
      </c>
      <c r="O70" s="922"/>
      <c r="P70" s="922"/>
      <c r="Q70" s="927"/>
      <c r="R70" s="924"/>
      <c r="S70" s="924"/>
      <c r="T70" s="924"/>
    </row>
    <row r="71" spans="2:20" ht="12.95" customHeight="1">
      <c r="B71" s="80" t="s">
        <v>111</v>
      </c>
      <c r="C71" s="81"/>
      <c r="D71" s="50">
        <f>$P$25</f>
        <v>19</v>
      </c>
      <c r="E71" s="34"/>
      <c r="F71" s="790" t="s">
        <v>1327</v>
      </c>
      <c r="G71" s="791"/>
      <c r="H71" s="791"/>
      <c r="I71" s="791"/>
      <c r="J71" s="791"/>
      <c r="K71" s="791"/>
      <c r="L71" s="809"/>
      <c r="M71" s="34"/>
      <c r="N71" s="926" t="s">
        <v>1331</v>
      </c>
      <c r="O71" s="926"/>
      <c r="P71" s="926"/>
      <c r="Q71" s="921" t="s">
        <v>143</v>
      </c>
      <c r="R71" s="925"/>
      <c r="S71" s="925"/>
      <c r="T71" s="925"/>
    </row>
    <row r="72" spans="2:20" ht="12.95" customHeight="1">
      <c r="B72" s="80" t="s">
        <v>21</v>
      </c>
      <c r="C72" s="81"/>
      <c r="D72" s="50">
        <f>$D$25</f>
        <v>15</v>
      </c>
      <c r="E72" s="34"/>
      <c r="F72" s="920" t="s">
        <v>1328</v>
      </c>
      <c r="G72" s="791"/>
      <c r="H72" s="791"/>
      <c r="I72" s="791"/>
      <c r="J72" s="791"/>
      <c r="K72" s="791"/>
      <c r="L72" s="809"/>
      <c r="M72" s="34"/>
      <c r="N72" s="926" t="s">
        <v>1332</v>
      </c>
      <c r="O72" s="926"/>
      <c r="P72" s="926"/>
      <c r="Q72" s="921"/>
      <c r="R72" s="925"/>
      <c r="S72" s="925"/>
      <c r="T72" s="925"/>
    </row>
    <row r="73" spans="2:20" ht="12.95" customHeight="1">
      <c r="E73" s="34"/>
      <c r="F73" s="934"/>
      <c r="G73" s="934"/>
      <c r="H73" s="934"/>
      <c r="I73" s="934"/>
      <c r="J73" s="934"/>
      <c r="K73" s="934"/>
      <c r="L73" s="934"/>
      <c r="M73" s="34"/>
      <c r="N73" s="928" t="s">
        <v>1341</v>
      </c>
      <c r="O73" s="929"/>
      <c r="P73" s="930"/>
      <c r="Q73" s="921"/>
      <c r="R73" s="925"/>
      <c r="S73" s="925"/>
      <c r="T73" s="925"/>
    </row>
    <row r="74" spans="2:20" ht="12.95" customHeight="1">
      <c r="B74" s="794" t="s">
        <v>110</v>
      </c>
      <c r="C74" s="795"/>
      <c r="D74" s="796"/>
      <c r="E74" s="34"/>
      <c r="F74" s="261" t="s">
        <v>81</v>
      </c>
      <c r="G74" s="792" t="s">
        <v>58</v>
      </c>
      <c r="H74" s="792"/>
      <c r="I74" s="143">
        <v>4</v>
      </c>
      <c r="J74" s="143">
        <f>'wk15'!J74+I74</f>
        <v>65</v>
      </c>
      <c r="K74" s="786" t="s">
        <v>1333</v>
      </c>
      <c r="L74" s="786"/>
      <c r="M74" s="34"/>
      <c r="N74" s="928" t="s">
        <v>1335</v>
      </c>
      <c r="O74" s="929"/>
      <c r="P74" s="930"/>
      <c r="Q74" s="921"/>
      <c r="R74" s="925"/>
      <c r="S74" s="925"/>
      <c r="T74" s="925"/>
    </row>
    <row r="75" spans="2:20" ht="12.95" customHeight="1">
      <c r="B75" s="790" t="s">
        <v>842</v>
      </c>
      <c r="C75" s="809"/>
      <c r="D75" s="50">
        <f>MAX('Team Totals'!$T$8,'Team Totals'!$T$15,'Team Totals'!$T$22,'Team Totals'!$T$29)</f>
        <v>1954</v>
      </c>
      <c r="E75" s="34"/>
      <c r="F75" s="375" t="s">
        <v>31</v>
      </c>
      <c r="G75" s="917" t="s">
        <v>59</v>
      </c>
      <c r="H75" s="918"/>
      <c r="I75" s="376">
        <v>4</v>
      </c>
      <c r="J75" s="376">
        <f>'wk15'!J75+I75</f>
        <v>47</v>
      </c>
      <c r="K75" s="807" t="s">
        <v>1334</v>
      </c>
      <c r="L75" s="919"/>
      <c r="M75" s="34"/>
      <c r="N75" s="830" t="str">
        <f>$B$3</f>
        <v>ALL NFL TEAMS PLAYING</v>
      </c>
      <c r="O75" s="831"/>
      <c r="P75" s="832"/>
      <c r="Q75" s="34"/>
      <c r="R75" s="44"/>
      <c r="S75" s="34"/>
      <c r="T75" s="34"/>
    </row>
    <row r="76" spans="2:20" ht="12.95" customHeight="1">
      <c r="B76" s="374"/>
      <c r="C76" s="374"/>
      <c r="D76" s="113"/>
      <c r="E76" s="5"/>
      <c r="F76" s="5"/>
      <c r="G76" s="5"/>
      <c r="H76" s="5"/>
      <c r="I76" s="5"/>
      <c r="J76" s="5"/>
      <c r="K76" s="5"/>
      <c r="L76" s="5"/>
      <c r="O76" s="192"/>
      <c r="R76" s="30"/>
    </row>
    <row r="77" spans="2:20">
      <c r="R77" s="29"/>
    </row>
    <row r="78" spans="2:20">
      <c r="R78" s="30"/>
    </row>
    <row r="79" spans="2:20">
      <c r="R79" s="29"/>
    </row>
  </sheetData>
  <sortState xmlns:xlrd2="http://schemas.microsoft.com/office/spreadsheetml/2017/richdata2" ref="B57:D73">
    <sortCondition descending="1" ref="D73"/>
  </sortState>
  <mergeCells count="74">
    <mergeCell ref="F73:L73"/>
    <mergeCell ref="N74:P74"/>
    <mergeCell ref="R72:T72"/>
    <mergeCell ref="R73:T73"/>
    <mergeCell ref="N64:O64"/>
    <mergeCell ref="F67:L67"/>
    <mergeCell ref="F64:L64"/>
    <mergeCell ref="N66:P66"/>
    <mergeCell ref="R49:T49"/>
    <mergeCell ref="R55:T55"/>
    <mergeCell ref="R56:T56"/>
    <mergeCell ref="R57:T57"/>
    <mergeCell ref="R50:T50"/>
    <mergeCell ref="R51:T51"/>
    <mergeCell ref="R52:T52"/>
    <mergeCell ref="R53:T53"/>
    <mergeCell ref="R54:T54"/>
    <mergeCell ref="B74:D74"/>
    <mergeCell ref="F63:L63"/>
    <mergeCell ref="N75:P75"/>
    <mergeCell ref="R67:T67"/>
    <mergeCell ref="N67:P67"/>
    <mergeCell ref="N68:P68"/>
    <mergeCell ref="R71:T71"/>
    <mergeCell ref="R69:T69"/>
    <mergeCell ref="N71:P71"/>
    <mergeCell ref="R74:T74"/>
    <mergeCell ref="R70:T70"/>
    <mergeCell ref="Q67:Q70"/>
    <mergeCell ref="R68:T68"/>
    <mergeCell ref="N73:P73"/>
    <mergeCell ref="N72:P72"/>
    <mergeCell ref="N70:P70"/>
    <mergeCell ref="B1:C1"/>
    <mergeCell ref="B56:C56"/>
    <mergeCell ref="N16:O16"/>
    <mergeCell ref="B5:C5"/>
    <mergeCell ref="B16:C16"/>
    <mergeCell ref="F16:G16"/>
    <mergeCell ref="J16:K16"/>
    <mergeCell ref="F1:L2"/>
    <mergeCell ref="B27:C27"/>
    <mergeCell ref="B3:E3"/>
    <mergeCell ref="J5:K5"/>
    <mergeCell ref="F5:G5"/>
    <mergeCell ref="B38:C38"/>
    <mergeCell ref="F38:G38"/>
    <mergeCell ref="N27:O27"/>
    <mergeCell ref="J38:K38"/>
    <mergeCell ref="N38:O38"/>
    <mergeCell ref="F62:L62"/>
    <mergeCell ref="F57:L57"/>
    <mergeCell ref="F58:L58"/>
    <mergeCell ref="F27:G27"/>
    <mergeCell ref="J27:K27"/>
    <mergeCell ref="F61:L61"/>
    <mergeCell ref="F60:L60"/>
    <mergeCell ref="F59:L59"/>
    <mergeCell ref="R5:S5"/>
    <mergeCell ref="R16:S16"/>
    <mergeCell ref="B75:C75"/>
    <mergeCell ref="G75:H75"/>
    <mergeCell ref="K75:L75"/>
    <mergeCell ref="F65:L65"/>
    <mergeCell ref="F72:L72"/>
    <mergeCell ref="F71:L71"/>
    <mergeCell ref="F70:L70"/>
    <mergeCell ref="F69:L69"/>
    <mergeCell ref="F66:L66"/>
    <mergeCell ref="G74:H74"/>
    <mergeCell ref="K74:L74"/>
    <mergeCell ref="F68:L68"/>
    <mergeCell ref="Q71:Q74"/>
    <mergeCell ref="N69:P69"/>
  </mergeCells>
  <phoneticPr fontId="0" type="noConversion"/>
  <pageMargins left="0" right="0" top="0.09" bottom="0" header="0.13" footer="0.5"/>
  <pageSetup scale="76" orientation="portrait" r:id="rId1"/>
  <headerFooter alignWithMargins="0"/>
  <webPublishItems count="1">
    <webPublishItem id="27820" divId="04BDFLOfficialScoring_27820" sourceType="range" sourceRef="B1:P75" destinationFile="E:\Page.htm"/>
  </webPublishItem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X76"/>
  <sheetViews>
    <sheetView view="pageBreakPreview" zoomScale="180" zoomScaleNormal="100" zoomScaleSheetLayoutView="180" workbookViewId="0">
      <selection activeCell="K28" sqref="K28:K35"/>
    </sheetView>
  </sheetViews>
  <sheetFormatPr defaultRowHeight="12.75"/>
  <cols>
    <col min="1" max="2" width="3.7109375" customWidth="1"/>
    <col min="3" max="3" width="15.28515625" customWidth="1"/>
    <col min="4" max="4" width="5" customWidth="1"/>
    <col min="5" max="6" width="3.7109375" customWidth="1"/>
    <col min="7" max="7" width="14.7109375" customWidth="1"/>
    <col min="8" max="10" width="3.7109375" customWidth="1"/>
    <col min="11" max="11" width="14.7109375" customWidth="1"/>
    <col min="12" max="14" width="3.7109375" customWidth="1"/>
    <col min="15" max="15" width="14.7109375" customWidth="1"/>
    <col min="16" max="17" width="3.7109375" customWidth="1"/>
    <col min="18" max="21" width="3.7109375" hidden="1" customWidth="1"/>
    <col min="22" max="26" width="3.7109375" customWidth="1"/>
  </cols>
  <sheetData>
    <row r="1" spans="2:20" ht="12.95" customHeight="1">
      <c r="B1" s="775">
        <v>2024</v>
      </c>
      <c r="C1" s="775"/>
      <c r="D1" s="45"/>
      <c r="E1" s="34"/>
      <c r="F1" s="774" t="s">
        <v>201</v>
      </c>
      <c r="G1" s="774"/>
      <c r="H1" s="774"/>
      <c r="I1" s="774"/>
      <c r="J1" s="774"/>
      <c r="K1" s="774"/>
      <c r="L1" s="774"/>
      <c r="M1" s="34"/>
      <c r="N1" s="34"/>
      <c r="O1" s="34"/>
      <c r="P1" s="34"/>
    </row>
    <row r="2" spans="2:20" ht="12.95" customHeight="1">
      <c r="B2" s="45" t="s">
        <v>109</v>
      </c>
      <c r="C2" s="45"/>
      <c r="D2" s="34"/>
      <c r="E2" s="34"/>
      <c r="F2" s="774"/>
      <c r="G2" s="774"/>
      <c r="H2" s="774"/>
      <c r="I2" s="774"/>
      <c r="J2" s="774"/>
      <c r="K2" s="774"/>
      <c r="L2" s="774"/>
      <c r="M2" s="34"/>
      <c r="N2" s="34"/>
      <c r="O2" s="34"/>
      <c r="P2" s="34"/>
    </row>
    <row r="3" spans="2:20" ht="12.95" customHeight="1">
      <c r="B3" s="775" t="s">
        <v>170</v>
      </c>
      <c r="C3" s="775"/>
      <c r="D3" s="775"/>
      <c r="E3" s="775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20" ht="12.95" customHeight="1">
      <c r="B4" s="34"/>
      <c r="C4" s="34"/>
      <c r="D4" s="34"/>
      <c r="E4" s="34"/>
      <c r="F4" s="34"/>
      <c r="G4" s="34"/>
      <c r="H4" s="34"/>
      <c r="I4" s="34"/>
      <c r="J4" s="34"/>
      <c r="K4" s="76"/>
      <c r="L4" s="34"/>
      <c r="M4" s="34"/>
      <c r="N4" s="34"/>
      <c r="O4" s="34"/>
      <c r="P4" s="34"/>
    </row>
    <row r="5" spans="2:20" ht="12.95" customHeight="1">
      <c r="B5" s="800" t="s">
        <v>107</v>
      </c>
      <c r="C5" s="801"/>
      <c r="D5" s="655" t="s">
        <v>925</v>
      </c>
      <c r="E5" s="34"/>
      <c r="F5" s="800" t="s">
        <v>145</v>
      </c>
      <c r="G5" s="801"/>
      <c r="H5" s="655" t="s">
        <v>925</v>
      </c>
      <c r="I5" s="34"/>
      <c r="J5" s="800" t="s">
        <v>20</v>
      </c>
      <c r="K5" s="801"/>
      <c r="L5" s="331" t="s">
        <v>210</v>
      </c>
      <c r="M5" s="34"/>
      <c r="N5" s="46" t="s">
        <v>26</v>
      </c>
      <c r="O5" s="47"/>
      <c r="P5" s="331" t="s">
        <v>210</v>
      </c>
      <c r="R5" s="45"/>
      <c r="S5" s="45"/>
      <c r="T5" s="368"/>
    </row>
    <row r="6" spans="2:20" ht="12.95" customHeight="1">
      <c r="B6" s="48" t="s">
        <v>102</v>
      </c>
      <c r="C6" s="49" t="s">
        <v>744</v>
      </c>
      <c r="D6" s="50">
        <v>15</v>
      </c>
      <c r="E6" s="34"/>
      <c r="F6" s="48" t="s">
        <v>102</v>
      </c>
      <c r="G6" s="49" t="s">
        <v>571</v>
      </c>
      <c r="H6" s="50">
        <v>0</v>
      </c>
      <c r="I6" s="34"/>
      <c r="J6" s="48" t="s">
        <v>102</v>
      </c>
      <c r="K6" s="49" t="s">
        <v>600</v>
      </c>
      <c r="L6" s="50">
        <v>4</v>
      </c>
      <c r="M6" s="34"/>
      <c r="N6" s="48" t="s">
        <v>102</v>
      </c>
      <c r="O6" s="49" t="s">
        <v>494</v>
      </c>
      <c r="P6" s="50">
        <v>0</v>
      </c>
      <c r="R6" s="34"/>
      <c r="S6" s="34"/>
      <c r="T6" s="54"/>
    </row>
    <row r="7" spans="2:20" ht="12.95" customHeight="1">
      <c r="B7" s="48" t="s">
        <v>103</v>
      </c>
      <c r="C7" s="49" t="s">
        <v>422</v>
      </c>
      <c r="D7" s="50">
        <v>0</v>
      </c>
      <c r="E7" s="34"/>
      <c r="F7" s="48" t="s">
        <v>103</v>
      </c>
      <c r="G7" s="49" t="s">
        <v>1115</v>
      </c>
      <c r="H7" s="50">
        <v>0</v>
      </c>
      <c r="I7" s="34"/>
      <c r="J7" s="48" t="s">
        <v>103</v>
      </c>
      <c r="K7" s="49" t="s">
        <v>601</v>
      </c>
      <c r="L7" s="50">
        <v>0</v>
      </c>
      <c r="M7" s="34"/>
      <c r="N7" s="48" t="s">
        <v>103</v>
      </c>
      <c r="O7" s="49" t="s">
        <v>543</v>
      </c>
      <c r="P7" s="50">
        <v>0</v>
      </c>
      <c r="R7" s="34"/>
      <c r="S7" s="34"/>
      <c r="T7" s="54"/>
    </row>
    <row r="8" spans="2:20" ht="12.95" customHeight="1">
      <c r="B8" s="48" t="s">
        <v>103</v>
      </c>
      <c r="C8" s="49" t="s">
        <v>746</v>
      </c>
      <c r="D8" s="50">
        <v>0</v>
      </c>
      <c r="E8" s="34"/>
      <c r="F8" s="48" t="s">
        <v>103</v>
      </c>
      <c r="G8" s="49" t="s">
        <v>619</v>
      </c>
      <c r="H8" s="50">
        <v>0</v>
      </c>
      <c r="I8" s="34"/>
      <c r="J8" s="48" t="s">
        <v>103</v>
      </c>
      <c r="K8" s="49" t="s">
        <v>924</v>
      </c>
      <c r="L8" s="50">
        <v>0</v>
      </c>
      <c r="M8" s="34"/>
      <c r="N8" s="48" t="s">
        <v>103</v>
      </c>
      <c r="O8" s="49" t="s">
        <v>544</v>
      </c>
      <c r="P8" s="50">
        <v>0</v>
      </c>
      <c r="R8" s="34"/>
      <c r="S8" s="34"/>
      <c r="T8" s="54"/>
    </row>
    <row r="9" spans="2:20" ht="12.95" customHeight="1">
      <c r="B9" s="48" t="s">
        <v>104</v>
      </c>
      <c r="C9" s="49" t="s">
        <v>748</v>
      </c>
      <c r="D9" s="50">
        <v>0</v>
      </c>
      <c r="E9" s="34"/>
      <c r="F9" s="48" t="s">
        <v>104</v>
      </c>
      <c r="G9" s="49" t="s">
        <v>622</v>
      </c>
      <c r="H9" s="50">
        <v>0</v>
      </c>
      <c r="I9" s="34"/>
      <c r="J9" s="48" t="s">
        <v>104</v>
      </c>
      <c r="K9" s="49" t="s">
        <v>1005</v>
      </c>
      <c r="L9" s="50">
        <v>3</v>
      </c>
      <c r="M9" s="34"/>
      <c r="N9" s="48" t="s">
        <v>104</v>
      </c>
      <c r="O9" s="49" t="s">
        <v>1080</v>
      </c>
      <c r="P9" s="50">
        <v>0</v>
      </c>
      <c r="R9" s="34"/>
      <c r="S9" s="34"/>
      <c r="T9" s="54"/>
    </row>
    <row r="10" spans="2:20" ht="12.95" customHeight="1">
      <c r="B10" s="48" t="s">
        <v>104</v>
      </c>
      <c r="C10" s="49" t="s">
        <v>1193</v>
      </c>
      <c r="D10" s="50">
        <v>3</v>
      </c>
      <c r="E10" s="34"/>
      <c r="F10" s="48" t="s">
        <v>104</v>
      </c>
      <c r="G10" s="49" t="s">
        <v>623</v>
      </c>
      <c r="H10" s="50">
        <v>0</v>
      </c>
      <c r="I10" s="34"/>
      <c r="J10" s="48" t="s">
        <v>104</v>
      </c>
      <c r="K10" s="49" t="s">
        <v>605</v>
      </c>
      <c r="L10" s="50">
        <v>0</v>
      </c>
      <c r="M10" s="34"/>
      <c r="N10" s="48" t="s">
        <v>104</v>
      </c>
      <c r="O10" s="49" t="s">
        <v>1114</v>
      </c>
      <c r="P10" s="50">
        <v>0</v>
      </c>
      <c r="R10" s="34"/>
      <c r="S10" s="34"/>
      <c r="T10" s="54"/>
    </row>
    <row r="11" spans="2:20" ht="12.95" customHeight="1">
      <c r="B11" s="48" t="s">
        <v>104</v>
      </c>
      <c r="C11" s="49" t="s">
        <v>751</v>
      </c>
      <c r="D11" s="50">
        <v>0</v>
      </c>
      <c r="E11" s="34"/>
      <c r="F11" s="48" t="s">
        <v>104</v>
      </c>
      <c r="G11" s="49" t="s">
        <v>620</v>
      </c>
      <c r="H11" s="50">
        <v>3</v>
      </c>
      <c r="I11" s="34"/>
      <c r="J11" s="48" t="s">
        <v>104</v>
      </c>
      <c r="K11" s="49" t="s">
        <v>609</v>
      </c>
      <c r="L11" s="50">
        <v>0</v>
      </c>
      <c r="M11" s="34"/>
      <c r="N11" s="48" t="s">
        <v>104</v>
      </c>
      <c r="O11" s="49" t="s">
        <v>550</v>
      </c>
      <c r="P11" s="50">
        <v>3</v>
      </c>
      <c r="R11" s="34"/>
      <c r="S11" s="34"/>
      <c r="T11" s="54"/>
    </row>
    <row r="12" spans="2:20" ht="12.95" customHeight="1">
      <c r="B12" s="48" t="s">
        <v>105</v>
      </c>
      <c r="C12" s="34" t="s">
        <v>492</v>
      </c>
      <c r="D12" s="50">
        <v>3</v>
      </c>
      <c r="E12" s="34"/>
      <c r="F12" s="48" t="s">
        <v>105</v>
      </c>
      <c r="G12" s="49" t="s">
        <v>625</v>
      </c>
      <c r="H12" s="50">
        <v>1</v>
      </c>
      <c r="I12" s="34"/>
      <c r="J12" s="48" t="s">
        <v>105</v>
      </c>
      <c r="K12" s="49" t="s">
        <v>1191</v>
      </c>
      <c r="L12" s="50">
        <v>6</v>
      </c>
      <c r="M12" s="34"/>
      <c r="N12" s="48" t="s">
        <v>105</v>
      </c>
      <c r="O12" s="49" t="s">
        <v>551</v>
      </c>
      <c r="P12" s="50">
        <v>9</v>
      </c>
      <c r="R12" s="34"/>
      <c r="S12" s="34"/>
      <c r="T12" s="54"/>
    </row>
    <row r="13" spans="2:20" ht="12.95" customHeight="1">
      <c r="B13" s="48" t="s">
        <v>106</v>
      </c>
      <c r="C13" s="49" t="s">
        <v>754</v>
      </c>
      <c r="D13" s="50">
        <v>0</v>
      </c>
      <c r="E13" s="34"/>
      <c r="F13" s="48" t="s">
        <v>106</v>
      </c>
      <c r="G13" s="49" t="s">
        <v>763</v>
      </c>
      <c r="H13" s="50">
        <v>0</v>
      </c>
      <c r="I13" s="34"/>
      <c r="J13" s="48" t="s">
        <v>106</v>
      </c>
      <c r="K13" s="49" t="s">
        <v>612</v>
      </c>
      <c r="L13" s="50">
        <v>0</v>
      </c>
      <c r="M13" s="34"/>
      <c r="N13" s="48" t="s">
        <v>106</v>
      </c>
      <c r="O13" s="49" t="s">
        <v>553</v>
      </c>
      <c r="P13" s="50">
        <v>14</v>
      </c>
      <c r="R13" s="34"/>
      <c r="S13" s="34"/>
      <c r="T13" s="54"/>
    </row>
    <row r="14" spans="2:20" ht="12.95" customHeight="1">
      <c r="B14" s="48"/>
      <c r="C14" s="51" t="s">
        <v>28</v>
      </c>
      <c r="D14" s="52">
        <f>SUM(D6:D13)</f>
        <v>21</v>
      </c>
      <c r="E14" s="34"/>
      <c r="F14" s="48"/>
      <c r="G14" s="53" t="s">
        <v>28</v>
      </c>
      <c r="H14" s="52">
        <f>SUM(H6:H13)</f>
        <v>4</v>
      </c>
      <c r="I14" s="34"/>
      <c r="J14" s="48"/>
      <c r="K14" s="51" t="s">
        <v>28</v>
      </c>
      <c r="L14" s="52">
        <f>SUM(L6:L13)</f>
        <v>13</v>
      </c>
      <c r="M14" s="34"/>
      <c r="N14" s="48"/>
      <c r="O14" s="51" t="s">
        <v>28</v>
      </c>
      <c r="P14" s="52">
        <f>SUM(P6:P13)</f>
        <v>26</v>
      </c>
      <c r="R14" s="34"/>
      <c r="S14" s="369"/>
      <c r="T14" s="54"/>
    </row>
    <row r="15" spans="2:20" ht="12.95" customHeight="1">
      <c r="B15" s="34"/>
      <c r="C15" s="34"/>
      <c r="D15" s="54"/>
      <c r="E15" s="34"/>
      <c r="F15" s="34"/>
      <c r="G15" s="34"/>
      <c r="H15" s="54"/>
      <c r="I15" s="34"/>
      <c r="J15" s="34"/>
      <c r="K15" s="55"/>
      <c r="L15" s="54"/>
      <c r="M15" s="34"/>
      <c r="N15" s="34"/>
      <c r="O15" s="34"/>
      <c r="P15" s="54"/>
      <c r="R15" s="370"/>
      <c r="S15" s="34"/>
      <c r="T15" s="34"/>
    </row>
    <row r="16" spans="2:20" ht="12.95" customHeight="1">
      <c r="B16" s="800" t="s">
        <v>21</v>
      </c>
      <c r="C16" s="801"/>
      <c r="D16" s="655" t="s">
        <v>925</v>
      </c>
      <c r="E16" s="34"/>
      <c r="F16" s="800" t="s">
        <v>408</v>
      </c>
      <c r="G16" s="801"/>
      <c r="H16" s="736" t="s">
        <v>1343</v>
      </c>
      <c r="I16" s="34"/>
      <c r="J16" s="800" t="s">
        <v>25</v>
      </c>
      <c r="K16" s="801"/>
      <c r="L16" s="734" t="s">
        <v>210</v>
      </c>
      <c r="M16" s="34"/>
      <c r="N16" s="943" t="s">
        <v>111</v>
      </c>
      <c r="O16" s="944"/>
      <c r="P16" s="331" t="s">
        <v>210</v>
      </c>
      <c r="R16" s="916"/>
      <c r="S16" s="916"/>
      <c r="T16" s="368"/>
    </row>
    <row r="17" spans="2:20" ht="12.95" customHeight="1">
      <c r="B17" s="48" t="s">
        <v>102</v>
      </c>
      <c r="C17" s="49" t="s">
        <v>728</v>
      </c>
      <c r="D17" s="50">
        <v>12</v>
      </c>
      <c r="E17" s="34"/>
      <c r="F17" s="48" t="s">
        <v>102</v>
      </c>
      <c r="G17" s="49" t="s">
        <v>642</v>
      </c>
      <c r="H17" s="50">
        <v>0</v>
      </c>
      <c r="I17" s="34"/>
      <c r="J17" s="48" t="s">
        <v>102</v>
      </c>
      <c r="K17" s="49" t="s">
        <v>587</v>
      </c>
      <c r="L17" s="50">
        <v>9</v>
      </c>
      <c r="M17" s="34"/>
      <c r="N17" s="48" t="s">
        <v>102</v>
      </c>
      <c r="O17" s="523" t="s">
        <v>530</v>
      </c>
      <c r="P17" s="50">
        <v>10</v>
      </c>
      <c r="R17" s="34"/>
      <c r="S17" s="34"/>
      <c r="T17" s="54"/>
    </row>
    <row r="18" spans="2:20" ht="12.95" customHeight="1">
      <c r="B18" s="48" t="s">
        <v>103</v>
      </c>
      <c r="C18" s="49" t="s">
        <v>732</v>
      </c>
      <c r="D18" s="50">
        <v>0</v>
      </c>
      <c r="E18" s="34"/>
      <c r="F18" s="48" t="s">
        <v>103</v>
      </c>
      <c r="G18" s="49" t="s">
        <v>647</v>
      </c>
      <c r="H18" s="50">
        <v>0</v>
      </c>
      <c r="I18" s="34"/>
      <c r="J18" s="48" t="s">
        <v>103</v>
      </c>
      <c r="K18" s="49" t="s">
        <v>589</v>
      </c>
      <c r="L18" s="50">
        <v>6</v>
      </c>
      <c r="M18" s="34"/>
      <c r="N18" s="48" t="s">
        <v>103</v>
      </c>
      <c r="O18" s="523" t="s">
        <v>533</v>
      </c>
      <c r="P18" s="50">
        <v>0</v>
      </c>
      <c r="R18" s="34"/>
      <c r="S18" s="34"/>
      <c r="T18" s="54"/>
    </row>
    <row r="19" spans="2:20" ht="12.95" customHeight="1">
      <c r="B19" s="48" t="s">
        <v>103</v>
      </c>
      <c r="C19" s="49" t="s">
        <v>733</v>
      </c>
      <c r="D19" s="50">
        <v>0</v>
      </c>
      <c r="E19" s="34"/>
      <c r="F19" s="48" t="s">
        <v>103</v>
      </c>
      <c r="G19" s="49" t="s">
        <v>645</v>
      </c>
      <c r="H19" s="50">
        <v>0</v>
      </c>
      <c r="I19" s="34"/>
      <c r="J19" s="48" t="s">
        <v>103</v>
      </c>
      <c r="K19" s="49" t="s">
        <v>1109</v>
      </c>
      <c r="L19" s="50">
        <v>0</v>
      </c>
      <c r="M19" s="34"/>
      <c r="N19" s="48" t="s">
        <v>103</v>
      </c>
      <c r="O19" s="523" t="s">
        <v>532</v>
      </c>
      <c r="P19" s="50">
        <v>0</v>
      </c>
      <c r="R19" s="34"/>
      <c r="S19" s="34"/>
      <c r="T19" s="54"/>
    </row>
    <row r="20" spans="2:20" ht="12.95" customHeight="1">
      <c r="B20" s="48" t="s">
        <v>104</v>
      </c>
      <c r="C20" s="49" t="s">
        <v>737</v>
      </c>
      <c r="D20" s="50">
        <v>0</v>
      </c>
      <c r="E20" s="34"/>
      <c r="F20" s="48" t="s">
        <v>104</v>
      </c>
      <c r="G20" s="49" t="s">
        <v>648</v>
      </c>
      <c r="H20" s="50">
        <v>0</v>
      </c>
      <c r="I20" s="34"/>
      <c r="J20" s="48" t="s">
        <v>104</v>
      </c>
      <c r="K20" s="49" t="s">
        <v>594</v>
      </c>
      <c r="L20" s="50">
        <v>0</v>
      </c>
      <c r="M20" s="34"/>
      <c r="N20" s="48" t="s">
        <v>104</v>
      </c>
      <c r="O20" s="523" t="s">
        <v>534</v>
      </c>
      <c r="P20" s="50">
        <v>6</v>
      </c>
      <c r="R20" s="34"/>
      <c r="S20" s="34"/>
      <c r="T20" s="54"/>
    </row>
    <row r="21" spans="2:20" ht="12.95" customHeight="1">
      <c r="B21" s="48" t="s">
        <v>104</v>
      </c>
      <c r="C21" s="49" t="s">
        <v>999</v>
      </c>
      <c r="D21" s="50">
        <v>0</v>
      </c>
      <c r="E21" s="34"/>
      <c r="F21" s="48" t="s">
        <v>104</v>
      </c>
      <c r="G21" s="49" t="s">
        <v>649</v>
      </c>
      <c r="H21" s="50">
        <v>0</v>
      </c>
      <c r="I21" s="34"/>
      <c r="J21" s="48" t="s">
        <v>104</v>
      </c>
      <c r="K21" s="49" t="s">
        <v>592</v>
      </c>
      <c r="L21" s="50">
        <v>0</v>
      </c>
      <c r="M21" s="34"/>
      <c r="N21" s="48" t="s">
        <v>104</v>
      </c>
      <c r="O21" s="523" t="s">
        <v>535</v>
      </c>
      <c r="P21" s="50">
        <v>0</v>
      </c>
      <c r="R21" s="34"/>
      <c r="S21" s="34"/>
      <c r="T21" s="54"/>
    </row>
    <row r="22" spans="2:20" ht="12.95" customHeight="1">
      <c r="B22" s="48" t="s">
        <v>104</v>
      </c>
      <c r="C22" s="49" t="s">
        <v>739</v>
      </c>
      <c r="D22" s="50">
        <v>0</v>
      </c>
      <c r="E22" s="34"/>
      <c r="F22" s="48" t="s">
        <v>104</v>
      </c>
      <c r="G22" s="49" t="s">
        <v>650</v>
      </c>
      <c r="H22" s="50">
        <v>9</v>
      </c>
      <c r="I22" s="34"/>
      <c r="J22" s="48" t="s">
        <v>104</v>
      </c>
      <c r="K22" s="49" t="s">
        <v>595</v>
      </c>
      <c r="L22" s="50">
        <v>0</v>
      </c>
      <c r="M22" s="34"/>
      <c r="N22" s="48" t="s">
        <v>104</v>
      </c>
      <c r="O22" s="587" t="s">
        <v>1113</v>
      </c>
      <c r="P22" s="50">
        <v>0</v>
      </c>
      <c r="R22" s="34"/>
      <c r="S22" s="34"/>
      <c r="T22" s="54"/>
    </row>
    <row r="23" spans="2:20" ht="12.95" customHeight="1">
      <c r="B23" s="48" t="s">
        <v>105</v>
      </c>
      <c r="C23" s="49" t="s">
        <v>740</v>
      </c>
      <c r="D23" s="50">
        <v>8</v>
      </c>
      <c r="E23" s="34"/>
      <c r="F23" s="48" t="s">
        <v>105</v>
      </c>
      <c r="G23" s="49" t="s">
        <v>653</v>
      </c>
      <c r="H23" s="50">
        <v>16</v>
      </c>
      <c r="I23" s="34"/>
      <c r="J23" s="48" t="s">
        <v>105</v>
      </c>
      <c r="K23" s="49" t="s">
        <v>596</v>
      </c>
      <c r="L23" s="50">
        <v>4</v>
      </c>
      <c r="M23" s="34"/>
      <c r="N23" s="48" t="s">
        <v>105</v>
      </c>
      <c r="O23" s="523" t="s">
        <v>538</v>
      </c>
      <c r="P23" s="50">
        <v>16</v>
      </c>
      <c r="R23" s="34"/>
      <c r="S23" s="34"/>
      <c r="T23" s="54"/>
    </row>
    <row r="24" spans="2:20" ht="12.95" customHeight="1">
      <c r="B24" s="48" t="s">
        <v>106</v>
      </c>
      <c r="C24" s="49" t="s">
        <v>742</v>
      </c>
      <c r="D24" s="50">
        <v>0</v>
      </c>
      <c r="E24" s="34"/>
      <c r="F24" s="48" t="s">
        <v>106</v>
      </c>
      <c r="G24" s="49" t="s">
        <v>655</v>
      </c>
      <c r="H24" s="50">
        <v>0</v>
      </c>
      <c r="I24" s="34"/>
      <c r="J24" s="48" t="s">
        <v>106</v>
      </c>
      <c r="K24" s="49" t="s">
        <v>599</v>
      </c>
      <c r="L24" s="50">
        <v>0</v>
      </c>
      <c r="M24" s="34"/>
      <c r="N24" s="48" t="s">
        <v>106</v>
      </c>
      <c r="O24" s="523" t="s">
        <v>540</v>
      </c>
      <c r="P24" s="50">
        <v>0</v>
      </c>
      <c r="R24" s="34"/>
      <c r="S24" s="34"/>
      <c r="T24" s="54"/>
    </row>
    <row r="25" spans="2:20" ht="12.95" customHeight="1">
      <c r="B25" s="48"/>
      <c r="C25" s="51" t="s">
        <v>28</v>
      </c>
      <c r="D25" s="52">
        <f>SUM(D17:D24)</f>
        <v>20</v>
      </c>
      <c r="E25" s="34"/>
      <c r="F25" s="48"/>
      <c r="G25" s="53" t="s">
        <v>28</v>
      </c>
      <c r="H25" s="52">
        <f>SUM(H17:H24)</f>
        <v>25</v>
      </c>
      <c r="I25" s="34"/>
      <c r="J25" s="48"/>
      <c r="K25" s="51" t="s">
        <v>28</v>
      </c>
      <c r="L25" s="52">
        <f>SUM(L17:L24)</f>
        <v>19</v>
      </c>
      <c r="M25" s="34"/>
      <c r="N25" s="48"/>
      <c r="O25" s="51" t="s">
        <v>28</v>
      </c>
      <c r="P25" s="52">
        <f>SUM(P17:P24)</f>
        <v>32</v>
      </c>
      <c r="R25" s="34"/>
      <c r="S25" s="369"/>
      <c r="T25" s="54"/>
    </row>
    <row r="26" spans="2:20" ht="12.95" customHeight="1">
      <c r="B26" s="34"/>
      <c r="C26" s="34"/>
      <c r="D26" s="54"/>
      <c r="E26" s="34"/>
      <c r="F26" s="34"/>
      <c r="G26" s="34"/>
      <c r="H26" s="54"/>
      <c r="I26" s="34"/>
      <c r="J26" s="34"/>
      <c r="K26" s="34"/>
      <c r="L26" s="54"/>
      <c r="M26" s="34"/>
      <c r="N26" s="34"/>
      <c r="O26" s="34"/>
      <c r="P26" s="54"/>
    </row>
    <row r="27" spans="2:20" ht="12.95" customHeight="1">
      <c r="B27" s="800" t="s">
        <v>149</v>
      </c>
      <c r="C27" s="801"/>
      <c r="D27" s="331" t="s">
        <v>210</v>
      </c>
      <c r="E27" s="34"/>
      <c r="F27" s="800" t="s">
        <v>24</v>
      </c>
      <c r="G27" s="801"/>
      <c r="H27" s="331" t="s">
        <v>210</v>
      </c>
      <c r="I27" s="34"/>
      <c r="J27" s="802" t="s">
        <v>19</v>
      </c>
      <c r="K27" s="803"/>
      <c r="L27" s="655" t="s">
        <v>925</v>
      </c>
      <c r="M27" s="34"/>
      <c r="N27" s="800" t="s">
        <v>82</v>
      </c>
      <c r="O27" s="801"/>
      <c r="P27" s="331" t="s">
        <v>210</v>
      </c>
    </row>
    <row r="28" spans="2:20" ht="12.95" customHeight="1">
      <c r="B28" s="48" t="s">
        <v>102</v>
      </c>
      <c r="C28" s="49" t="s">
        <v>713</v>
      </c>
      <c r="D28" s="50">
        <v>15</v>
      </c>
      <c r="E28" s="34"/>
      <c r="F28" s="48" t="s">
        <v>102</v>
      </c>
      <c r="G28" s="49" t="s">
        <v>572</v>
      </c>
      <c r="H28" s="50">
        <v>9</v>
      </c>
      <c r="I28" s="34"/>
      <c r="J28" s="48" t="s">
        <v>102</v>
      </c>
      <c r="K28" s="49" t="s">
        <v>684</v>
      </c>
      <c r="L28" s="50">
        <v>0</v>
      </c>
      <c r="M28" s="34"/>
      <c r="N28" s="48" t="s">
        <v>102</v>
      </c>
      <c r="O28" s="49" t="s">
        <v>557</v>
      </c>
      <c r="P28" s="50">
        <v>0</v>
      </c>
    </row>
    <row r="29" spans="2:20" ht="12.95" customHeight="1">
      <c r="B29" s="48" t="s">
        <v>103</v>
      </c>
      <c r="C29" s="49" t="s">
        <v>717</v>
      </c>
      <c r="D29" s="50">
        <v>0</v>
      </c>
      <c r="E29" s="34"/>
      <c r="F29" s="48" t="s">
        <v>103</v>
      </c>
      <c r="G29" s="49" t="s">
        <v>574</v>
      </c>
      <c r="H29" s="50">
        <v>6</v>
      </c>
      <c r="I29" s="34"/>
      <c r="J29" s="48" t="s">
        <v>103</v>
      </c>
      <c r="K29" s="49" t="s">
        <v>689</v>
      </c>
      <c r="L29" s="50">
        <v>0</v>
      </c>
      <c r="M29" s="34"/>
      <c r="N29" s="48" t="s">
        <v>103</v>
      </c>
      <c r="O29" s="49" t="s">
        <v>558</v>
      </c>
      <c r="P29" s="50">
        <v>6</v>
      </c>
    </row>
    <row r="30" spans="2:20" ht="12.95" customHeight="1">
      <c r="B30" s="48" t="s">
        <v>103</v>
      </c>
      <c r="C30" s="49" t="s">
        <v>716</v>
      </c>
      <c r="D30" s="50">
        <v>0</v>
      </c>
      <c r="E30" s="34"/>
      <c r="F30" s="48" t="s">
        <v>103</v>
      </c>
      <c r="G30" s="49" t="s">
        <v>575</v>
      </c>
      <c r="H30" s="50">
        <v>0</v>
      </c>
      <c r="I30" s="34"/>
      <c r="J30" s="48" t="s">
        <v>103</v>
      </c>
      <c r="K30" s="49" t="s">
        <v>686</v>
      </c>
      <c r="L30" s="50">
        <v>6</v>
      </c>
      <c r="M30" s="34"/>
      <c r="N30" s="48" t="s">
        <v>103</v>
      </c>
      <c r="O30" s="49" t="s">
        <v>559</v>
      </c>
      <c r="P30" s="50">
        <v>0</v>
      </c>
    </row>
    <row r="31" spans="2:20" ht="12.95" customHeight="1">
      <c r="B31" s="48" t="s">
        <v>104</v>
      </c>
      <c r="C31" s="49" t="s">
        <v>719</v>
      </c>
      <c r="D31" s="50">
        <v>0</v>
      </c>
      <c r="E31" s="34"/>
      <c r="F31" s="48" t="s">
        <v>104</v>
      </c>
      <c r="G31" s="49" t="s">
        <v>1194</v>
      </c>
      <c r="H31" s="50">
        <v>0</v>
      </c>
      <c r="I31" s="34"/>
      <c r="J31" s="48" t="s">
        <v>104</v>
      </c>
      <c r="K31" s="49" t="s">
        <v>690</v>
      </c>
      <c r="L31" s="50">
        <v>6</v>
      </c>
      <c r="M31" s="34"/>
      <c r="N31" s="48" t="s">
        <v>104</v>
      </c>
      <c r="O31" s="49" t="s">
        <v>562</v>
      </c>
      <c r="P31" s="50">
        <v>3</v>
      </c>
    </row>
    <row r="32" spans="2:20" ht="12.95" customHeight="1">
      <c r="B32" s="48" t="s">
        <v>104</v>
      </c>
      <c r="C32" s="49" t="s">
        <v>720</v>
      </c>
      <c r="D32" s="50">
        <v>3</v>
      </c>
      <c r="E32" s="34"/>
      <c r="F32" s="48" t="s">
        <v>104</v>
      </c>
      <c r="G32" s="49" t="s">
        <v>1160</v>
      </c>
      <c r="H32" s="50">
        <v>0</v>
      </c>
      <c r="I32" s="34"/>
      <c r="J32" s="48" t="s">
        <v>104</v>
      </c>
      <c r="K32" s="49" t="s">
        <v>692</v>
      </c>
      <c r="L32" s="50">
        <v>3</v>
      </c>
      <c r="M32" s="34"/>
      <c r="N32" s="48" t="s">
        <v>104</v>
      </c>
      <c r="O32" s="49" t="s">
        <v>563</v>
      </c>
      <c r="P32" s="50">
        <v>0</v>
      </c>
    </row>
    <row r="33" spans="2:16" ht="12.95" customHeight="1">
      <c r="B33" s="48" t="s">
        <v>104</v>
      </c>
      <c r="C33" s="49" t="s">
        <v>723</v>
      </c>
      <c r="D33" s="50">
        <v>0</v>
      </c>
      <c r="E33" s="34"/>
      <c r="F33" s="48" t="s">
        <v>104</v>
      </c>
      <c r="G33" s="49" t="s">
        <v>576</v>
      </c>
      <c r="H33" s="50">
        <v>3</v>
      </c>
      <c r="I33" s="34"/>
      <c r="J33" s="48" t="s">
        <v>104</v>
      </c>
      <c r="K33" s="49" t="s">
        <v>1287</v>
      </c>
      <c r="L33" s="50">
        <v>0</v>
      </c>
      <c r="M33" s="34"/>
      <c r="N33" s="48" t="s">
        <v>104</v>
      </c>
      <c r="O33" s="49" t="s">
        <v>1158</v>
      </c>
      <c r="P33" s="50">
        <v>0</v>
      </c>
    </row>
    <row r="34" spans="2:16" ht="12.95" customHeight="1">
      <c r="B34" s="48" t="s">
        <v>105</v>
      </c>
      <c r="C34" s="49" t="s">
        <v>724</v>
      </c>
      <c r="D34" s="50">
        <v>11</v>
      </c>
      <c r="E34" s="34"/>
      <c r="F34" s="48" t="s">
        <v>105</v>
      </c>
      <c r="G34" s="49" t="s">
        <v>923</v>
      </c>
      <c r="H34" s="50">
        <v>0</v>
      </c>
      <c r="I34" s="34"/>
      <c r="J34" s="48" t="s">
        <v>105</v>
      </c>
      <c r="K34" s="49" t="s">
        <v>696</v>
      </c>
      <c r="L34" s="50">
        <v>12</v>
      </c>
      <c r="M34" s="34"/>
      <c r="N34" s="48" t="s">
        <v>105</v>
      </c>
      <c r="O34" s="49" t="s">
        <v>568</v>
      </c>
      <c r="P34" s="50">
        <v>4</v>
      </c>
    </row>
    <row r="35" spans="2:16" ht="12.95" customHeight="1">
      <c r="B35" s="48" t="s">
        <v>106</v>
      </c>
      <c r="C35" s="49" t="s">
        <v>726</v>
      </c>
      <c r="D35" s="50">
        <v>12</v>
      </c>
      <c r="E35" s="34"/>
      <c r="F35" s="48" t="s">
        <v>106</v>
      </c>
      <c r="G35" s="49" t="s">
        <v>584</v>
      </c>
      <c r="H35" s="50">
        <v>0</v>
      </c>
      <c r="I35" s="34"/>
      <c r="J35" s="48" t="s">
        <v>106</v>
      </c>
      <c r="K35" s="49" t="s">
        <v>697</v>
      </c>
      <c r="L35" s="50">
        <v>0</v>
      </c>
      <c r="M35" s="34"/>
      <c r="N35" s="48" t="s">
        <v>106</v>
      </c>
      <c r="O35" s="49" t="s">
        <v>569</v>
      </c>
      <c r="P35" s="50">
        <v>0</v>
      </c>
    </row>
    <row r="36" spans="2:16" ht="12.95" customHeight="1">
      <c r="B36" s="48"/>
      <c r="C36" s="51" t="s">
        <v>28</v>
      </c>
      <c r="D36" s="52">
        <f>SUM(D28:D35)</f>
        <v>41</v>
      </c>
      <c r="E36" s="34"/>
      <c r="F36" s="48"/>
      <c r="G36" s="51" t="s">
        <v>28</v>
      </c>
      <c r="H36" s="52">
        <f>SUM(H28:H35)</f>
        <v>18</v>
      </c>
      <c r="I36" s="34"/>
      <c r="J36" s="48"/>
      <c r="K36" s="51" t="s">
        <v>28</v>
      </c>
      <c r="L36" s="52">
        <f>SUM(L28:L35)</f>
        <v>27</v>
      </c>
      <c r="M36" s="34"/>
      <c r="N36" s="49"/>
      <c r="O36" s="53" t="s">
        <v>28</v>
      </c>
      <c r="P36" s="52">
        <f>SUM(P28:P35)</f>
        <v>13</v>
      </c>
    </row>
    <row r="37" spans="2:16" ht="12.95" customHeight="1">
      <c r="B37" s="34"/>
      <c r="C37" s="34"/>
      <c r="D37" s="54"/>
      <c r="E37" s="34"/>
      <c r="F37" s="34"/>
      <c r="G37" s="45"/>
      <c r="H37" s="54"/>
      <c r="I37" s="34"/>
      <c r="J37" s="34"/>
      <c r="K37" s="45"/>
      <c r="L37" s="56"/>
      <c r="M37" s="34"/>
      <c r="N37" s="34"/>
      <c r="O37" s="45"/>
      <c r="P37" s="54"/>
    </row>
    <row r="38" spans="2:16" ht="12.95" customHeight="1">
      <c r="B38" s="800" t="s">
        <v>57</v>
      </c>
      <c r="C38" s="801"/>
      <c r="D38" s="331" t="s">
        <v>210</v>
      </c>
      <c r="E38" s="34"/>
      <c r="F38" s="876" t="s">
        <v>183</v>
      </c>
      <c r="G38" s="877"/>
      <c r="H38" s="331" t="s">
        <v>210</v>
      </c>
      <c r="I38" s="34"/>
      <c r="J38" s="876" t="s">
        <v>151</v>
      </c>
      <c r="K38" s="877"/>
      <c r="L38" s="331" t="s">
        <v>210</v>
      </c>
      <c r="M38" s="34"/>
      <c r="N38" s="800" t="s">
        <v>150</v>
      </c>
      <c r="O38" s="801"/>
      <c r="P38" s="331" t="s">
        <v>210</v>
      </c>
    </row>
    <row r="39" spans="2:16" ht="12.95" customHeight="1">
      <c r="B39" s="48" t="s">
        <v>102</v>
      </c>
      <c r="C39" s="49" t="s">
        <v>699</v>
      </c>
      <c r="D39" s="50">
        <v>12</v>
      </c>
      <c r="E39" s="34"/>
      <c r="F39" s="48" t="s">
        <v>102</v>
      </c>
      <c r="G39" s="49" t="s">
        <v>658</v>
      </c>
      <c r="H39" s="50">
        <v>15</v>
      </c>
      <c r="I39" s="34"/>
      <c r="J39" s="48" t="s">
        <v>102</v>
      </c>
      <c r="K39" s="49" t="s">
        <v>628</v>
      </c>
      <c r="L39" s="50">
        <v>9</v>
      </c>
      <c r="M39" s="34"/>
      <c r="N39" s="48" t="s">
        <v>102</v>
      </c>
      <c r="O39" s="49" t="s">
        <v>670</v>
      </c>
      <c r="P39" s="50">
        <v>3</v>
      </c>
    </row>
    <row r="40" spans="2:16" ht="12.95" customHeight="1">
      <c r="B40" s="48" t="s">
        <v>103</v>
      </c>
      <c r="C40" s="49" t="s">
        <v>616</v>
      </c>
      <c r="D40" s="50">
        <v>12</v>
      </c>
      <c r="E40" s="34"/>
      <c r="F40" s="48" t="s">
        <v>103</v>
      </c>
      <c r="G40" s="49" t="s">
        <v>660</v>
      </c>
      <c r="H40" s="50">
        <v>6</v>
      </c>
      <c r="I40" s="34"/>
      <c r="J40" s="48" t="s">
        <v>103</v>
      </c>
      <c r="K40" s="49" t="s">
        <v>493</v>
      </c>
      <c r="L40" s="50">
        <v>0</v>
      </c>
      <c r="M40" s="34"/>
      <c r="N40" s="48" t="s">
        <v>103</v>
      </c>
      <c r="O40" s="49" t="s">
        <v>673</v>
      </c>
      <c r="P40" s="50">
        <v>12</v>
      </c>
    </row>
    <row r="41" spans="2:16" ht="12.95" customHeight="1">
      <c r="B41" s="48" t="s">
        <v>103</v>
      </c>
      <c r="C41" s="49" t="s">
        <v>703</v>
      </c>
      <c r="D41" s="50">
        <v>0</v>
      </c>
      <c r="E41" s="34"/>
      <c r="F41" s="48" t="s">
        <v>103</v>
      </c>
      <c r="G41" s="49" t="s">
        <v>884</v>
      </c>
      <c r="H41" s="50">
        <v>6</v>
      </c>
      <c r="I41" s="34"/>
      <c r="J41" s="48" t="s">
        <v>103</v>
      </c>
      <c r="K41" s="49" t="s">
        <v>631</v>
      </c>
      <c r="L41" s="50">
        <v>0</v>
      </c>
      <c r="M41" s="34"/>
      <c r="N41" s="48" t="s">
        <v>103</v>
      </c>
      <c r="O41" s="49" t="s">
        <v>674</v>
      </c>
      <c r="P41" s="50">
        <v>0</v>
      </c>
    </row>
    <row r="42" spans="2:16" ht="12.95" customHeight="1">
      <c r="B42" s="48" t="s">
        <v>104</v>
      </c>
      <c r="C42" s="49" t="s">
        <v>705</v>
      </c>
      <c r="D42" s="50">
        <v>3</v>
      </c>
      <c r="E42" s="34"/>
      <c r="F42" s="48" t="s">
        <v>104</v>
      </c>
      <c r="G42" s="49" t="s">
        <v>663</v>
      </c>
      <c r="H42" s="50">
        <v>3</v>
      </c>
      <c r="I42" s="34"/>
      <c r="J42" s="48" t="s">
        <v>104</v>
      </c>
      <c r="K42" s="49" t="s">
        <v>633</v>
      </c>
      <c r="L42" s="50">
        <v>0</v>
      </c>
      <c r="M42" s="34"/>
      <c r="N42" s="48" t="s">
        <v>104</v>
      </c>
      <c r="O42" s="49" t="s">
        <v>498</v>
      </c>
      <c r="P42" s="50">
        <v>0</v>
      </c>
    </row>
    <row r="43" spans="2:16" ht="12.95" customHeight="1">
      <c r="B43" s="48" t="s">
        <v>104</v>
      </c>
      <c r="C43" s="49" t="s">
        <v>706</v>
      </c>
      <c r="D43" s="50">
        <v>0</v>
      </c>
      <c r="E43" s="34"/>
      <c r="F43" s="48" t="s">
        <v>104</v>
      </c>
      <c r="G43" s="49" t="s">
        <v>664</v>
      </c>
      <c r="H43" s="50">
        <v>9</v>
      </c>
      <c r="I43" s="34"/>
      <c r="J43" s="48" t="s">
        <v>104</v>
      </c>
      <c r="K43" s="49" t="s">
        <v>635</v>
      </c>
      <c r="L43" s="50">
        <v>3</v>
      </c>
      <c r="M43" s="34"/>
      <c r="N43" s="48" t="s">
        <v>104</v>
      </c>
      <c r="O43" s="49" t="s">
        <v>497</v>
      </c>
      <c r="P43" s="50">
        <v>0</v>
      </c>
    </row>
    <row r="44" spans="2:16" ht="12.95" customHeight="1">
      <c r="B44" s="48" t="s">
        <v>104</v>
      </c>
      <c r="C44" s="49" t="s">
        <v>709</v>
      </c>
      <c r="D44" s="50">
        <v>3</v>
      </c>
      <c r="E44" s="34"/>
      <c r="F44" s="48" t="s">
        <v>104</v>
      </c>
      <c r="G44" s="49" t="s">
        <v>666</v>
      </c>
      <c r="H44" s="50">
        <v>9</v>
      </c>
      <c r="I44" s="34"/>
      <c r="J44" s="48" t="s">
        <v>104</v>
      </c>
      <c r="K44" s="49" t="s">
        <v>636</v>
      </c>
      <c r="L44" s="50">
        <v>0</v>
      </c>
      <c r="M44" s="34"/>
      <c r="N44" s="48" t="s">
        <v>104</v>
      </c>
      <c r="O44" s="49" t="s">
        <v>679</v>
      </c>
      <c r="P44" s="50">
        <v>3</v>
      </c>
    </row>
    <row r="45" spans="2:16" ht="12.95" customHeight="1">
      <c r="B45" s="48" t="s">
        <v>105</v>
      </c>
      <c r="C45" s="49" t="s">
        <v>710</v>
      </c>
      <c r="D45" s="50">
        <v>11</v>
      </c>
      <c r="E45" s="34"/>
      <c r="F45" s="48" t="s">
        <v>105</v>
      </c>
      <c r="G45" s="49" t="s">
        <v>1006</v>
      </c>
      <c r="H45" s="50">
        <v>5</v>
      </c>
      <c r="I45" s="34"/>
      <c r="J45" s="48" t="s">
        <v>105</v>
      </c>
      <c r="K45" s="49" t="s">
        <v>638</v>
      </c>
      <c r="L45" s="50">
        <v>0</v>
      </c>
      <c r="M45" s="34"/>
      <c r="N45" s="48" t="s">
        <v>105</v>
      </c>
      <c r="O45" s="49" t="s">
        <v>1076</v>
      </c>
      <c r="P45" s="50">
        <v>3</v>
      </c>
    </row>
    <row r="46" spans="2:16" ht="12.95" customHeight="1">
      <c r="B46" s="48" t="s">
        <v>106</v>
      </c>
      <c r="C46" s="49" t="s">
        <v>712</v>
      </c>
      <c r="D46" s="50">
        <v>6</v>
      </c>
      <c r="E46" s="34"/>
      <c r="F46" s="48" t="s">
        <v>106</v>
      </c>
      <c r="G46" s="49" t="s">
        <v>668</v>
      </c>
      <c r="H46" s="50">
        <v>0</v>
      </c>
      <c r="I46" s="34"/>
      <c r="J46" s="48" t="s">
        <v>106</v>
      </c>
      <c r="K46" s="49" t="s">
        <v>639</v>
      </c>
      <c r="L46" s="50">
        <v>0</v>
      </c>
      <c r="M46" s="34"/>
      <c r="N46" s="48" t="s">
        <v>106</v>
      </c>
      <c r="O46" s="49" t="s">
        <v>683</v>
      </c>
      <c r="P46" s="50">
        <v>0</v>
      </c>
    </row>
    <row r="47" spans="2:16" ht="12.95" customHeight="1">
      <c r="B47" s="48"/>
      <c r="C47" s="51" t="s">
        <v>28</v>
      </c>
      <c r="D47" s="52">
        <f>SUM(D39:D46)</f>
        <v>47</v>
      </c>
      <c r="E47" s="34"/>
      <c r="F47" s="48"/>
      <c r="G47" s="51" t="s">
        <v>28</v>
      </c>
      <c r="H47" s="52">
        <f>SUM(H39:H46)</f>
        <v>53</v>
      </c>
      <c r="I47" s="34"/>
      <c r="J47" s="48"/>
      <c r="K47" s="51" t="s">
        <v>28</v>
      </c>
      <c r="L47" s="52">
        <f>SUM(L39:L46)</f>
        <v>12</v>
      </c>
      <c r="M47" s="34"/>
      <c r="N47" s="48"/>
      <c r="O47" s="51" t="s">
        <v>28</v>
      </c>
      <c r="P47" s="52">
        <f>SUM(P39:P46)</f>
        <v>21</v>
      </c>
    </row>
    <row r="48" spans="2:16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4" ht="12.95" customHeight="1">
      <c r="B49" s="217" t="s">
        <v>30</v>
      </c>
      <c r="C49" s="218"/>
      <c r="D49" s="218"/>
      <c r="E49" s="218" t="s">
        <v>142</v>
      </c>
      <c r="F49" s="218"/>
      <c r="G49" s="218"/>
      <c r="H49" s="218"/>
      <c r="I49" s="256"/>
      <c r="J49" s="257"/>
      <c r="K49" s="235"/>
      <c r="L49" s="235"/>
      <c r="M49" s="235" t="s">
        <v>143</v>
      </c>
      <c r="N49" s="235"/>
      <c r="O49" s="236" t="s">
        <v>67</v>
      </c>
      <c r="P49" s="237"/>
      <c r="R49" s="371"/>
      <c r="S49" s="946"/>
      <c r="T49" s="946"/>
    </row>
    <row r="50" spans="2:24" ht="12.95" customHeight="1">
      <c r="B50" s="201"/>
      <c r="C50" s="238" t="s">
        <v>20</v>
      </c>
      <c r="D50" s="239">
        <f>L14</f>
        <v>13</v>
      </c>
      <c r="E50" s="240"/>
      <c r="F50" s="258" t="s">
        <v>81</v>
      </c>
      <c r="G50" s="238" t="s">
        <v>26</v>
      </c>
      <c r="H50" s="239">
        <f>P14</f>
        <v>26</v>
      </c>
      <c r="I50" s="196"/>
      <c r="J50" s="258"/>
      <c r="K50" s="222" t="s">
        <v>150</v>
      </c>
      <c r="L50" s="223">
        <f>P47</f>
        <v>21</v>
      </c>
      <c r="M50" s="224"/>
      <c r="N50" s="258" t="s">
        <v>81</v>
      </c>
      <c r="O50" s="222" t="s">
        <v>111</v>
      </c>
      <c r="P50" s="225">
        <f>P25</f>
        <v>32</v>
      </c>
      <c r="R50" s="372"/>
      <c r="S50" s="144"/>
      <c r="T50" s="367"/>
      <c r="W50" s="735"/>
    </row>
    <row r="51" spans="2:24" ht="12.95" customHeight="1">
      <c r="B51" s="205" t="s">
        <v>31</v>
      </c>
      <c r="C51" s="241" t="s">
        <v>852</v>
      </c>
      <c r="D51" s="242">
        <f>H25</f>
        <v>25</v>
      </c>
      <c r="E51" s="242"/>
      <c r="F51" s="242"/>
      <c r="G51" s="241" t="s">
        <v>1042</v>
      </c>
      <c r="H51" s="242">
        <f>P36</f>
        <v>13</v>
      </c>
      <c r="I51" s="197"/>
      <c r="J51" s="72" t="s">
        <v>31</v>
      </c>
      <c r="K51" s="226" t="s">
        <v>851</v>
      </c>
      <c r="L51" s="227">
        <f>D47</f>
        <v>47</v>
      </c>
      <c r="M51" s="228"/>
      <c r="N51" s="227"/>
      <c r="O51" s="226" t="s">
        <v>756</v>
      </c>
      <c r="P51" s="229">
        <f>D14</f>
        <v>21</v>
      </c>
      <c r="Q51" s="139"/>
      <c r="R51" s="373"/>
      <c r="S51" s="144"/>
      <c r="T51" s="367"/>
      <c r="W51" s="735"/>
    </row>
    <row r="52" spans="2:24" ht="12.95" customHeight="1">
      <c r="B52" s="248"/>
      <c r="C52" s="243"/>
      <c r="D52" s="243"/>
      <c r="E52" s="244"/>
      <c r="F52" s="247"/>
      <c r="I52" s="197"/>
      <c r="J52" s="733"/>
      <c r="M52" s="228"/>
      <c r="N52" s="733"/>
      <c r="P52" s="149"/>
      <c r="R52" s="933"/>
      <c r="S52" s="933"/>
      <c r="T52" s="933"/>
      <c r="W52" s="735"/>
    </row>
    <row r="53" spans="2:24" ht="12.95" customHeight="1">
      <c r="B53" s="328" t="s">
        <v>81</v>
      </c>
      <c r="C53" s="241" t="s">
        <v>149</v>
      </c>
      <c r="D53" s="242">
        <f>D36</f>
        <v>41</v>
      </c>
      <c r="E53" s="244"/>
      <c r="F53" s="145" t="s">
        <v>81</v>
      </c>
      <c r="G53" s="241" t="s">
        <v>183</v>
      </c>
      <c r="H53" s="242">
        <f>H47</f>
        <v>53</v>
      </c>
      <c r="I53" s="197"/>
      <c r="J53" s="145"/>
      <c r="K53" s="226" t="s">
        <v>19</v>
      </c>
      <c r="L53" s="227">
        <f>L36</f>
        <v>27</v>
      </c>
      <c r="M53" s="228"/>
      <c r="N53" s="227"/>
      <c r="O53" s="226" t="s">
        <v>145</v>
      </c>
      <c r="P53" s="229">
        <f>H14</f>
        <v>4</v>
      </c>
      <c r="R53" s="933"/>
      <c r="S53" s="933"/>
      <c r="T53" s="933"/>
      <c r="W53" s="735"/>
      <c r="X53" s="735"/>
    </row>
    <row r="54" spans="2:24" ht="12.95" customHeight="1">
      <c r="B54" s="206"/>
      <c r="C54" s="245" t="s">
        <v>372</v>
      </c>
      <c r="D54" s="246">
        <f>L47</f>
        <v>12</v>
      </c>
      <c r="E54" s="245"/>
      <c r="F54" s="246"/>
      <c r="G54" s="245" t="s">
        <v>1156</v>
      </c>
      <c r="H54" s="246">
        <f>D25</f>
        <v>20</v>
      </c>
      <c r="I54" s="198"/>
      <c r="J54" s="326" t="s">
        <v>81</v>
      </c>
      <c r="K54" s="231" t="s">
        <v>759</v>
      </c>
      <c r="L54" s="232">
        <f>L25</f>
        <v>19</v>
      </c>
      <c r="M54" s="233"/>
      <c r="N54" s="99" t="s">
        <v>31</v>
      </c>
      <c r="O54" s="231" t="s">
        <v>850</v>
      </c>
      <c r="P54" s="234">
        <f>H36</f>
        <v>18</v>
      </c>
      <c r="Q54" s="139"/>
      <c r="R54" s="932"/>
      <c r="S54" s="932"/>
      <c r="T54" s="932"/>
      <c r="W54" s="735"/>
      <c r="X54" s="735"/>
    </row>
    <row r="55" spans="2:24" ht="12.95" customHeight="1">
      <c r="B55" s="34"/>
      <c r="C55" s="34"/>
      <c r="D55" s="34"/>
      <c r="E55" s="34"/>
      <c r="F55" s="34"/>
      <c r="G55" s="34"/>
      <c r="H55" s="34"/>
      <c r="I55" s="34"/>
      <c r="J55" s="76"/>
      <c r="K55" s="76"/>
      <c r="L55" s="34"/>
      <c r="M55" s="34"/>
      <c r="N55" s="34"/>
      <c r="O55" s="34"/>
      <c r="P55" s="34"/>
      <c r="R55" s="932"/>
      <c r="S55" s="932"/>
      <c r="T55" s="932"/>
      <c r="W55" s="735"/>
    </row>
    <row r="56" spans="2:24" ht="12.95" customHeight="1">
      <c r="B56" s="794" t="s">
        <v>66</v>
      </c>
      <c r="C56" s="923"/>
      <c r="D56" s="78" t="s">
        <v>29</v>
      </c>
      <c r="E56" s="34"/>
      <c r="F56" s="77" t="s">
        <v>32</v>
      </c>
      <c r="G56" s="79"/>
      <c r="H56" s="79"/>
      <c r="I56" s="79"/>
      <c r="J56" s="79"/>
      <c r="K56" s="79"/>
      <c r="L56" s="78"/>
      <c r="M56" s="45"/>
      <c r="N56" s="77" t="s">
        <v>407</v>
      </c>
      <c r="O56" s="79"/>
      <c r="P56" s="78"/>
      <c r="R56" s="932"/>
      <c r="S56" s="932"/>
      <c r="T56" s="932"/>
      <c r="W56" s="735"/>
    </row>
    <row r="57" spans="2:24" ht="12.95" customHeight="1">
      <c r="B57" s="80" t="s">
        <v>183</v>
      </c>
      <c r="C57" s="81"/>
      <c r="D57" s="50">
        <f>$H$47</f>
        <v>53</v>
      </c>
      <c r="E57" s="34"/>
      <c r="F57" s="790" t="s">
        <v>1349</v>
      </c>
      <c r="G57" s="791"/>
      <c r="H57" s="791"/>
      <c r="I57" s="791"/>
      <c r="J57" s="791"/>
      <c r="K57" s="791"/>
      <c r="L57" s="809"/>
      <c r="M57" s="34"/>
      <c r="N57" s="339" t="s">
        <v>154</v>
      </c>
      <c r="O57" s="59"/>
      <c r="P57" s="250"/>
      <c r="R57" s="932"/>
      <c r="S57" s="932"/>
      <c r="T57" s="932"/>
      <c r="W57" s="735"/>
    </row>
    <row r="58" spans="2:24" ht="12.95" customHeight="1">
      <c r="B58" s="80" t="s">
        <v>57</v>
      </c>
      <c r="C58" s="81"/>
      <c r="D58" s="50">
        <f>$D$47</f>
        <v>47</v>
      </c>
      <c r="E58" s="34"/>
      <c r="F58" s="790" t="s">
        <v>1350</v>
      </c>
      <c r="G58" s="791"/>
      <c r="H58" s="791"/>
      <c r="I58" s="791"/>
      <c r="J58" s="791"/>
      <c r="K58" s="791"/>
      <c r="L58" s="809"/>
      <c r="M58" s="34"/>
      <c r="N58" s="338" t="s">
        <v>1021</v>
      </c>
      <c r="O58" s="142"/>
      <c r="P58" s="337">
        <f>MAX(D6:D12,H6:H12,L6:L12,P6:P12,D17:D23,H17:H23,L17:L23,P17:P23,D28:D34,H28:H34,L28:L34,P28:P34,D39:D45,H39:H45,L39:L45,P39:P45)</f>
        <v>16</v>
      </c>
    </row>
    <row r="59" spans="2:24" ht="12.95" customHeight="1">
      <c r="B59" s="80" t="s">
        <v>149</v>
      </c>
      <c r="C59" s="81"/>
      <c r="D59" s="50">
        <f>$D$36</f>
        <v>41</v>
      </c>
      <c r="E59" s="34"/>
      <c r="F59" s="790" t="s">
        <v>1351</v>
      </c>
      <c r="G59" s="791"/>
      <c r="H59" s="791"/>
      <c r="I59" s="791"/>
      <c r="J59" s="791"/>
      <c r="K59" s="791"/>
      <c r="L59" s="809"/>
      <c r="M59" s="34"/>
      <c r="N59" s="339" t="s">
        <v>155</v>
      </c>
      <c r="O59" s="59"/>
      <c r="P59" s="250"/>
    </row>
    <row r="60" spans="2:24" ht="12.95" customHeight="1">
      <c r="B60" s="80" t="s">
        <v>111</v>
      </c>
      <c r="C60" s="81"/>
      <c r="D60" s="50">
        <f>$P$25</f>
        <v>32</v>
      </c>
      <c r="E60" s="34"/>
      <c r="F60" s="790" t="s">
        <v>1352</v>
      </c>
      <c r="G60" s="791"/>
      <c r="H60" s="791"/>
      <c r="I60" s="791"/>
      <c r="J60" s="791"/>
      <c r="K60" s="791"/>
      <c r="L60" s="809"/>
      <c r="M60" s="34"/>
      <c r="N60" s="338" t="s">
        <v>183</v>
      </c>
      <c r="O60" s="73"/>
      <c r="P60" s="337">
        <f>MAX(D14,H14,L14,P14,D25,H25,L25,P25,D36,H36,L36,P36,D47,H47,L47,P47)</f>
        <v>53</v>
      </c>
    </row>
    <row r="61" spans="2:24" ht="12.95" customHeight="1">
      <c r="B61" s="80" t="s">
        <v>19</v>
      </c>
      <c r="C61" s="81"/>
      <c r="D61" s="50">
        <f>$L$36</f>
        <v>27</v>
      </c>
      <c r="E61" s="34"/>
      <c r="F61" s="790" t="s">
        <v>1353</v>
      </c>
      <c r="G61" s="791"/>
      <c r="H61" s="791"/>
      <c r="I61" s="791"/>
      <c r="J61" s="791"/>
      <c r="K61" s="791"/>
      <c r="L61" s="809"/>
      <c r="M61" s="34"/>
      <c r="N61" s="82" t="s">
        <v>156</v>
      </c>
      <c r="O61" s="34"/>
      <c r="P61" s="70"/>
    </row>
    <row r="62" spans="2:24" ht="12.95" customHeight="1">
      <c r="B62" s="80" t="s">
        <v>26</v>
      </c>
      <c r="C62" s="81"/>
      <c r="D62" s="50">
        <f>$P$14</f>
        <v>26</v>
      </c>
      <c r="E62" s="34"/>
      <c r="F62" s="790" t="s">
        <v>1354</v>
      </c>
      <c r="G62" s="791"/>
      <c r="H62" s="791"/>
      <c r="I62" s="791"/>
      <c r="J62" s="791"/>
      <c r="K62" s="791"/>
      <c r="L62" s="809"/>
      <c r="M62" s="34"/>
      <c r="N62" s="68" t="s">
        <v>145</v>
      </c>
      <c r="O62" s="45"/>
      <c r="P62" s="70">
        <f>MIN(D14,H14,L14,P14,D25,H25,L25,P25,D36,H36,L36,P36,D47,H47,L47,P47)</f>
        <v>4</v>
      </c>
    </row>
    <row r="63" spans="2:24" ht="12.95" customHeight="1">
      <c r="B63" s="80" t="s">
        <v>408</v>
      </c>
      <c r="C63" s="81"/>
      <c r="D63" s="50">
        <f>$H$25</f>
        <v>25</v>
      </c>
      <c r="E63" s="34"/>
      <c r="F63" s="790" t="s">
        <v>1355</v>
      </c>
      <c r="G63" s="791"/>
      <c r="H63" s="791"/>
      <c r="I63" s="791"/>
      <c r="J63" s="791"/>
      <c r="K63" s="791"/>
      <c r="L63" s="809"/>
      <c r="M63" s="34"/>
      <c r="N63" s="339" t="s">
        <v>166</v>
      </c>
      <c r="O63" s="61"/>
      <c r="P63" s="63"/>
    </row>
    <row r="64" spans="2:24" ht="12.95" customHeight="1">
      <c r="B64" s="80" t="s">
        <v>150</v>
      </c>
      <c r="C64" s="81"/>
      <c r="D64" s="50">
        <f>$P$47</f>
        <v>21</v>
      </c>
      <c r="E64" s="34"/>
      <c r="F64" s="790" t="s">
        <v>1356</v>
      </c>
      <c r="G64" s="791"/>
      <c r="H64" s="791"/>
      <c r="I64" s="791"/>
      <c r="J64" s="791"/>
      <c r="K64" s="791"/>
      <c r="L64" s="809"/>
      <c r="M64" s="34"/>
      <c r="N64" s="807" t="s">
        <v>151</v>
      </c>
      <c r="O64" s="808"/>
      <c r="P64" s="83">
        <v>12</v>
      </c>
    </row>
    <row r="65" spans="2:19" ht="12.95" customHeight="1">
      <c r="B65" s="80" t="s">
        <v>107</v>
      </c>
      <c r="C65" s="81"/>
      <c r="D65" s="50">
        <f>$D$14</f>
        <v>21</v>
      </c>
      <c r="E65" s="34"/>
      <c r="F65" s="790" t="s">
        <v>1357</v>
      </c>
      <c r="G65" s="791"/>
      <c r="H65" s="791"/>
      <c r="I65" s="791"/>
      <c r="J65" s="791"/>
      <c r="K65" s="791"/>
      <c r="L65" s="809"/>
      <c r="M65" s="34"/>
      <c r="N65" s="34"/>
      <c r="O65" s="34"/>
      <c r="P65" s="34"/>
    </row>
    <row r="66" spans="2:19" ht="12.95" customHeight="1">
      <c r="B66" s="80" t="s">
        <v>21</v>
      </c>
      <c r="C66" s="81"/>
      <c r="D66" s="50">
        <f>$D$25</f>
        <v>20</v>
      </c>
      <c r="E66" s="34"/>
      <c r="F66" s="790" t="s">
        <v>1360</v>
      </c>
      <c r="G66" s="791"/>
      <c r="H66" s="791"/>
      <c r="I66" s="791"/>
      <c r="J66" s="791"/>
      <c r="K66" s="791"/>
      <c r="L66" s="809"/>
      <c r="M66" s="34"/>
      <c r="N66" s="935" t="s">
        <v>1286</v>
      </c>
      <c r="O66" s="935"/>
      <c r="P66" s="936"/>
    </row>
    <row r="67" spans="2:19" ht="12.95" customHeight="1">
      <c r="B67" s="80" t="s">
        <v>25</v>
      </c>
      <c r="C67" s="81"/>
      <c r="D67" s="50">
        <f>$L$25</f>
        <v>19</v>
      </c>
      <c r="E67" s="34"/>
      <c r="F67" s="790" t="s">
        <v>1358</v>
      </c>
      <c r="G67" s="791"/>
      <c r="H67" s="791"/>
      <c r="I67" s="791"/>
      <c r="J67" s="791"/>
      <c r="K67" s="791"/>
      <c r="L67" s="809"/>
      <c r="M67" s="34"/>
      <c r="N67" s="922" t="s">
        <v>1367</v>
      </c>
      <c r="O67" s="922"/>
      <c r="P67" s="922"/>
      <c r="Q67" s="927" t="s">
        <v>142</v>
      </c>
      <c r="R67" s="947"/>
      <c r="S67" s="947"/>
    </row>
    <row r="68" spans="2:19" ht="12.95" customHeight="1">
      <c r="B68" s="80" t="s">
        <v>24</v>
      </c>
      <c r="C68" s="81"/>
      <c r="D68" s="50">
        <f>$H$36</f>
        <v>18</v>
      </c>
      <c r="E68" s="34"/>
      <c r="F68" s="790" t="s">
        <v>1359</v>
      </c>
      <c r="G68" s="791"/>
      <c r="H68" s="791"/>
      <c r="I68" s="791"/>
      <c r="J68" s="791"/>
      <c r="K68" s="791"/>
      <c r="L68" s="809"/>
      <c r="M68" s="34"/>
      <c r="N68" s="922" t="s">
        <v>1368</v>
      </c>
      <c r="O68" s="922"/>
      <c r="P68" s="922"/>
      <c r="Q68" s="927"/>
      <c r="R68" s="947"/>
      <c r="S68" s="947"/>
    </row>
    <row r="69" spans="2:19" ht="12.95" customHeight="1">
      <c r="B69" s="80" t="s">
        <v>20</v>
      </c>
      <c r="C69" s="81"/>
      <c r="D69" s="50">
        <f>$L$14</f>
        <v>13</v>
      </c>
      <c r="E69" s="34"/>
      <c r="F69" s="790" t="s">
        <v>1363</v>
      </c>
      <c r="G69" s="791"/>
      <c r="H69" s="791"/>
      <c r="I69" s="791"/>
      <c r="J69" s="791"/>
      <c r="K69" s="791"/>
      <c r="L69" s="809"/>
      <c r="M69" s="34"/>
      <c r="N69" s="922" t="s">
        <v>1369</v>
      </c>
      <c r="O69" s="922"/>
      <c r="P69" s="922"/>
      <c r="Q69" s="927"/>
      <c r="R69" s="945"/>
      <c r="S69" s="945"/>
    </row>
    <row r="70" spans="2:19" ht="12.95" customHeight="1">
      <c r="B70" s="80" t="s">
        <v>82</v>
      </c>
      <c r="C70" s="81"/>
      <c r="D70" s="50">
        <f>$P$36</f>
        <v>13</v>
      </c>
      <c r="E70" s="34"/>
      <c r="F70" s="790" t="s">
        <v>1361</v>
      </c>
      <c r="G70" s="791"/>
      <c r="H70" s="791"/>
      <c r="I70" s="791"/>
      <c r="J70" s="791"/>
      <c r="K70" s="791"/>
      <c r="L70" s="809"/>
      <c r="M70" s="34"/>
      <c r="N70" s="922" t="s">
        <v>1370</v>
      </c>
      <c r="O70" s="922"/>
      <c r="P70" s="922"/>
      <c r="Q70" s="927"/>
      <c r="R70" s="947"/>
      <c r="S70" s="947"/>
    </row>
    <row r="71" spans="2:19" ht="12.95" customHeight="1">
      <c r="B71" s="80" t="s">
        <v>151</v>
      </c>
      <c r="C71" s="81"/>
      <c r="D71" s="50">
        <f>$L$47</f>
        <v>12</v>
      </c>
      <c r="E71" s="34"/>
      <c r="F71" s="790" t="s">
        <v>1362</v>
      </c>
      <c r="G71" s="791"/>
      <c r="H71" s="791"/>
      <c r="I71" s="791"/>
      <c r="J71" s="791"/>
      <c r="K71" s="791"/>
      <c r="L71" s="809"/>
      <c r="M71" s="34"/>
      <c r="N71" s="926" t="s">
        <v>1371</v>
      </c>
      <c r="O71" s="926"/>
      <c r="P71" s="926"/>
      <c r="Q71" s="921" t="s">
        <v>143</v>
      </c>
      <c r="R71" s="945"/>
      <c r="S71" s="945"/>
    </row>
    <row r="72" spans="2:19" ht="12.95" customHeight="1">
      <c r="B72" s="80" t="s">
        <v>145</v>
      </c>
      <c r="C72" s="81"/>
      <c r="D72" s="50">
        <f>$H$14</f>
        <v>4</v>
      </c>
      <c r="E72" s="34"/>
      <c r="F72" s="942" t="s">
        <v>1364</v>
      </c>
      <c r="G72" s="786"/>
      <c r="H72" s="786"/>
      <c r="I72" s="786"/>
      <c r="J72" s="786"/>
      <c r="K72" s="786"/>
      <c r="L72" s="786"/>
      <c r="M72" s="34"/>
      <c r="N72" s="926" t="s">
        <v>1372</v>
      </c>
      <c r="O72" s="926"/>
      <c r="P72" s="926"/>
      <c r="Q72" s="921"/>
      <c r="R72" s="945"/>
      <c r="S72" s="945"/>
    </row>
    <row r="73" spans="2:19" ht="12.95" customHeight="1">
      <c r="B73" s="272"/>
      <c r="C73" s="272"/>
      <c r="D73" s="54"/>
      <c r="E73" s="34"/>
      <c r="F73" s="940"/>
      <c r="G73" s="934"/>
      <c r="H73" s="934"/>
      <c r="I73" s="934"/>
      <c r="J73" s="934"/>
      <c r="K73" s="934"/>
      <c r="L73" s="934"/>
      <c r="M73" s="34"/>
      <c r="N73" s="926" t="s">
        <v>1373</v>
      </c>
      <c r="O73" s="926"/>
      <c r="P73" s="926"/>
      <c r="Q73" s="921"/>
      <c r="R73" s="945"/>
      <c r="S73" s="945"/>
    </row>
    <row r="74" spans="2:19" ht="12.95" customHeight="1">
      <c r="B74" s="348" t="s">
        <v>110</v>
      </c>
      <c r="C74" s="349"/>
      <c r="D74" s="350"/>
      <c r="E74" s="34"/>
      <c r="F74" s="143" t="s">
        <v>81</v>
      </c>
      <c r="G74" s="941" t="s">
        <v>58</v>
      </c>
      <c r="H74" s="941"/>
      <c r="I74" s="143">
        <v>5</v>
      </c>
      <c r="J74" s="143">
        <f>'wk15'!J74+I74</f>
        <v>66</v>
      </c>
      <c r="K74" s="790" t="s">
        <v>1366</v>
      </c>
      <c r="L74" s="809"/>
      <c r="M74" s="34"/>
      <c r="N74" s="926" t="s">
        <v>1374</v>
      </c>
      <c r="O74" s="926"/>
      <c r="P74" s="926"/>
      <c r="Q74" s="921"/>
      <c r="R74" s="945"/>
      <c r="S74" s="945"/>
    </row>
    <row r="75" spans="2:19" ht="12.95" customHeight="1">
      <c r="B75" s="790" t="s">
        <v>842</v>
      </c>
      <c r="C75" s="809"/>
      <c r="D75" s="50">
        <f>MAX('Team Totals'!$T$8,'Team Totals'!$T$15,'Team Totals'!$T$22,'Team Totals'!$T$29)</f>
        <v>1954</v>
      </c>
      <c r="E75" s="34"/>
      <c r="F75" s="262" t="s">
        <v>31</v>
      </c>
      <c r="G75" s="784" t="s">
        <v>59</v>
      </c>
      <c r="H75" s="785"/>
      <c r="I75" s="86">
        <v>3</v>
      </c>
      <c r="J75" s="376">
        <f>'wk15'!J75+I75</f>
        <v>46</v>
      </c>
      <c r="K75" s="790" t="s">
        <v>1365</v>
      </c>
      <c r="L75" s="809"/>
      <c r="M75" s="34"/>
      <c r="N75" s="937" t="s">
        <v>206</v>
      </c>
      <c r="O75" s="938"/>
      <c r="P75" s="939"/>
    </row>
    <row r="76" spans="2:19" ht="12.95" customHeight="1">
      <c r="E76" s="5"/>
    </row>
  </sheetData>
  <sortState xmlns:xlrd2="http://schemas.microsoft.com/office/spreadsheetml/2017/richdata2" ref="B57:D72">
    <sortCondition descending="1" ref="D72"/>
  </sortState>
  <mergeCells count="70">
    <mergeCell ref="R70:S70"/>
    <mergeCell ref="R71:S71"/>
    <mergeCell ref="R67:S67"/>
    <mergeCell ref="R68:S68"/>
    <mergeCell ref="R69:S69"/>
    <mergeCell ref="R55:T55"/>
    <mergeCell ref="R56:T56"/>
    <mergeCell ref="R57:T57"/>
    <mergeCell ref="S49:T49"/>
    <mergeCell ref="R52:T52"/>
    <mergeCell ref="R53:T53"/>
    <mergeCell ref="R54:T54"/>
    <mergeCell ref="R16:S16"/>
    <mergeCell ref="B75:C75"/>
    <mergeCell ref="N64:O64"/>
    <mergeCell ref="J16:K16"/>
    <mergeCell ref="N16:O16"/>
    <mergeCell ref="R72:S72"/>
    <mergeCell ref="N66:P66"/>
    <mergeCell ref="R73:S73"/>
    <mergeCell ref="R74:S74"/>
    <mergeCell ref="N67:P67"/>
    <mergeCell ref="N68:P68"/>
    <mergeCell ref="N69:P69"/>
    <mergeCell ref="N70:P70"/>
    <mergeCell ref="N71:P71"/>
    <mergeCell ref="B38:C38"/>
    <mergeCell ref="F38:G38"/>
    <mergeCell ref="B1:C1"/>
    <mergeCell ref="F60:L60"/>
    <mergeCell ref="B56:C56"/>
    <mergeCell ref="F57:L57"/>
    <mergeCell ref="J38:K38"/>
    <mergeCell ref="F1:L2"/>
    <mergeCell ref="B3:E3"/>
    <mergeCell ref="F5:G5"/>
    <mergeCell ref="J5:K5"/>
    <mergeCell ref="B16:C16"/>
    <mergeCell ref="F16:G16"/>
    <mergeCell ref="B5:C5"/>
    <mergeCell ref="B27:C27"/>
    <mergeCell ref="J27:K27"/>
    <mergeCell ref="F27:G27"/>
    <mergeCell ref="N75:P75"/>
    <mergeCell ref="G75:H75"/>
    <mergeCell ref="N73:P73"/>
    <mergeCell ref="N74:P74"/>
    <mergeCell ref="F73:L73"/>
    <mergeCell ref="F70:L70"/>
    <mergeCell ref="F69:L69"/>
    <mergeCell ref="N38:O38"/>
    <mergeCell ref="G74:H74"/>
    <mergeCell ref="F65:L65"/>
    <mergeCell ref="F58:L58"/>
    <mergeCell ref="F59:L59"/>
    <mergeCell ref="F61:L61"/>
    <mergeCell ref="F66:L66"/>
    <mergeCell ref="F62:L62"/>
    <mergeCell ref="K74:L74"/>
    <mergeCell ref="K75:L75"/>
    <mergeCell ref="Q67:Q70"/>
    <mergeCell ref="Q71:Q74"/>
    <mergeCell ref="N27:O27"/>
    <mergeCell ref="F63:L63"/>
    <mergeCell ref="F64:L64"/>
    <mergeCell ref="F67:L67"/>
    <mergeCell ref="F68:L68"/>
    <mergeCell ref="F71:L71"/>
    <mergeCell ref="F72:L72"/>
    <mergeCell ref="N72:P72"/>
  </mergeCells>
  <phoneticPr fontId="0" type="noConversion"/>
  <pageMargins left="0" right="0" top="0.09" bottom="0" header="0.13" footer="0.5"/>
  <pageSetup scale="75" orientation="portrait" r:id="rId1"/>
  <headerFooter alignWithMargins="0"/>
  <ignoredErrors>
    <ignoredError sqref="P58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2E91-1F22-48D3-809A-6E574A1CD4DD}">
  <dimension ref="B1:U76"/>
  <sheetViews>
    <sheetView tabSelected="1" view="pageBreakPreview" zoomScale="180" zoomScaleNormal="150" zoomScaleSheetLayoutView="180" workbookViewId="0">
      <selection activeCell="F66" sqref="F66:L66"/>
    </sheetView>
  </sheetViews>
  <sheetFormatPr defaultRowHeight="12.75"/>
  <cols>
    <col min="1" max="2" width="3.7109375" customWidth="1"/>
    <col min="3" max="3" width="15.7109375" customWidth="1"/>
    <col min="4" max="4" width="5.285156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2" width="4.140625" customWidth="1"/>
    <col min="13" max="14" width="3.7109375" customWidth="1"/>
    <col min="15" max="15" width="15.7109375" customWidth="1"/>
    <col min="16" max="16" width="3.7109375" customWidth="1"/>
    <col min="17" max="17" width="3.42578125" customWidth="1"/>
    <col min="18" max="21" width="3.7109375" hidden="1" customWidth="1"/>
    <col min="22" max="26" width="3.7109375" customWidth="1"/>
  </cols>
  <sheetData>
    <row r="1" spans="2:20" ht="12.95" customHeight="1">
      <c r="B1" s="775">
        <v>2024</v>
      </c>
      <c r="C1" s="775"/>
      <c r="D1" s="45"/>
      <c r="E1" s="34"/>
      <c r="F1" s="774" t="s">
        <v>168</v>
      </c>
      <c r="G1" s="774"/>
      <c r="H1" s="774"/>
      <c r="I1" s="774"/>
      <c r="J1" s="774"/>
      <c r="K1" s="774"/>
      <c r="L1" s="774"/>
      <c r="M1" s="34"/>
      <c r="N1" s="34"/>
      <c r="O1" s="34"/>
      <c r="P1" s="34"/>
    </row>
    <row r="2" spans="2:20" ht="12.95" customHeight="1">
      <c r="B2" s="45" t="s">
        <v>203</v>
      </c>
      <c r="C2" s="45"/>
      <c r="D2" s="34"/>
      <c r="E2" s="34"/>
      <c r="F2" s="774"/>
      <c r="G2" s="774"/>
      <c r="H2" s="774"/>
      <c r="I2" s="774"/>
      <c r="J2" s="774"/>
      <c r="K2" s="774"/>
      <c r="L2" s="774"/>
      <c r="M2" s="34"/>
      <c r="N2" s="34"/>
      <c r="O2" s="34"/>
      <c r="P2" s="34"/>
    </row>
    <row r="3" spans="2:20" ht="12.95" customHeight="1">
      <c r="B3" s="775" t="s">
        <v>170</v>
      </c>
      <c r="C3" s="775"/>
      <c r="D3" s="775"/>
      <c r="E3" s="775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20" ht="12.95" customHeight="1">
      <c r="B4" s="34"/>
      <c r="C4" s="34"/>
      <c r="D4" s="34"/>
      <c r="E4" s="34"/>
      <c r="F4" s="34"/>
      <c r="G4" s="34"/>
      <c r="H4" s="34"/>
      <c r="I4" s="34"/>
      <c r="J4" s="34"/>
      <c r="K4" s="76"/>
      <c r="L4" s="34"/>
      <c r="M4" s="34"/>
      <c r="N4" s="34"/>
      <c r="O4" s="34"/>
      <c r="P4" s="34"/>
    </row>
    <row r="5" spans="2:20" ht="12.95" customHeight="1">
      <c r="B5" s="800" t="s">
        <v>107</v>
      </c>
      <c r="C5" s="801"/>
      <c r="D5" s="331" t="s">
        <v>210</v>
      </c>
      <c r="E5" s="34"/>
      <c r="F5" s="800" t="s">
        <v>24</v>
      </c>
      <c r="G5" s="801"/>
      <c r="H5" s="655" t="s">
        <v>925</v>
      </c>
      <c r="I5" s="34"/>
      <c r="J5" s="800" t="s">
        <v>20</v>
      </c>
      <c r="K5" s="801"/>
      <c r="L5" s="331" t="s">
        <v>210</v>
      </c>
      <c r="M5" s="34"/>
      <c r="N5" s="46" t="s">
        <v>26</v>
      </c>
      <c r="O5" s="47"/>
      <c r="P5" s="331" t="s">
        <v>210</v>
      </c>
      <c r="R5" s="916"/>
      <c r="S5" s="916"/>
      <c r="T5" s="368"/>
    </row>
    <row r="6" spans="2:20" ht="12.95" customHeight="1">
      <c r="B6" s="48" t="s">
        <v>102</v>
      </c>
      <c r="C6" s="49" t="s">
        <v>745</v>
      </c>
      <c r="D6" s="50">
        <v>12</v>
      </c>
      <c r="E6" s="34"/>
      <c r="F6" s="48" t="s">
        <v>102</v>
      </c>
      <c r="G6" s="49" t="s">
        <v>571</v>
      </c>
      <c r="H6" s="50">
        <v>12</v>
      </c>
      <c r="I6" s="34"/>
      <c r="J6" s="48" t="s">
        <v>102</v>
      </c>
      <c r="K6" s="49" t="s">
        <v>600</v>
      </c>
      <c r="L6" s="50">
        <v>0</v>
      </c>
      <c r="M6" s="34"/>
      <c r="N6" s="48" t="s">
        <v>102</v>
      </c>
      <c r="O6" s="49" t="s">
        <v>542</v>
      </c>
      <c r="P6" s="50">
        <v>0</v>
      </c>
      <c r="R6" s="34"/>
      <c r="S6" s="34"/>
      <c r="T6" s="54"/>
    </row>
    <row r="7" spans="2:20" ht="12.95" customHeight="1">
      <c r="B7" s="48" t="s">
        <v>103</v>
      </c>
      <c r="C7" s="49" t="s">
        <v>747</v>
      </c>
      <c r="D7" s="50">
        <v>0</v>
      </c>
      <c r="E7" s="34"/>
      <c r="F7" s="48" t="s">
        <v>103</v>
      </c>
      <c r="G7" s="49" t="s">
        <v>1115</v>
      </c>
      <c r="H7" s="50">
        <v>0</v>
      </c>
      <c r="I7" s="34"/>
      <c r="J7" s="48" t="s">
        <v>103</v>
      </c>
      <c r="K7" s="49" t="s">
        <v>602</v>
      </c>
      <c r="L7" s="50">
        <v>0</v>
      </c>
      <c r="M7" s="34"/>
      <c r="N7" s="48" t="s">
        <v>103</v>
      </c>
      <c r="O7" s="49" t="s">
        <v>543</v>
      </c>
      <c r="P7" s="50">
        <v>0</v>
      </c>
      <c r="R7" s="34"/>
      <c r="S7" s="34"/>
      <c r="T7" s="54"/>
    </row>
    <row r="8" spans="2:20" ht="12.95" customHeight="1">
      <c r="B8" s="48" t="s">
        <v>103</v>
      </c>
      <c r="C8" s="49" t="s">
        <v>422</v>
      </c>
      <c r="D8" s="50">
        <v>3</v>
      </c>
      <c r="E8" s="34"/>
      <c r="F8" s="48" t="s">
        <v>103</v>
      </c>
      <c r="G8" s="49" t="s">
        <v>619</v>
      </c>
      <c r="H8" s="50">
        <v>0</v>
      </c>
      <c r="I8" s="34"/>
      <c r="J8" s="48" t="s">
        <v>103</v>
      </c>
      <c r="K8" s="49" t="s">
        <v>924</v>
      </c>
      <c r="L8" s="50">
        <v>6</v>
      </c>
      <c r="M8" s="34"/>
      <c r="N8" s="48" t="s">
        <v>103</v>
      </c>
      <c r="O8" s="49" t="s">
        <v>545</v>
      </c>
      <c r="P8" s="50">
        <v>3</v>
      </c>
      <c r="R8" s="34"/>
      <c r="S8" s="34"/>
      <c r="T8" s="54"/>
    </row>
    <row r="9" spans="2:20" ht="12.95" customHeight="1">
      <c r="B9" s="48" t="s">
        <v>104</v>
      </c>
      <c r="C9" s="49" t="s">
        <v>1193</v>
      </c>
      <c r="D9" s="50">
        <v>3</v>
      </c>
      <c r="E9" s="34"/>
      <c r="F9" s="48" t="s">
        <v>104</v>
      </c>
      <c r="G9" s="49" t="s">
        <v>622</v>
      </c>
      <c r="H9" s="50">
        <v>3</v>
      </c>
      <c r="I9" s="34"/>
      <c r="J9" s="48" t="s">
        <v>104</v>
      </c>
      <c r="K9" s="49" t="s">
        <v>605</v>
      </c>
      <c r="L9" s="50">
        <v>0</v>
      </c>
      <c r="M9" s="34"/>
      <c r="N9" s="48" t="s">
        <v>104</v>
      </c>
      <c r="O9" s="49" t="s">
        <v>1080</v>
      </c>
      <c r="P9" s="50">
        <v>0</v>
      </c>
      <c r="R9" s="34"/>
      <c r="S9" s="34"/>
      <c r="T9" s="54"/>
    </row>
    <row r="10" spans="2:20" ht="12.95" customHeight="1">
      <c r="B10" s="48" t="s">
        <v>104</v>
      </c>
      <c r="C10" s="49" t="s">
        <v>751</v>
      </c>
      <c r="D10" s="50">
        <v>3</v>
      </c>
      <c r="E10" s="34"/>
      <c r="F10" s="48" t="s">
        <v>104</v>
      </c>
      <c r="G10" s="49" t="s">
        <v>623</v>
      </c>
      <c r="H10" s="50">
        <v>3</v>
      </c>
      <c r="I10" s="34"/>
      <c r="J10" s="48" t="s">
        <v>104</v>
      </c>
      <c r="K10" s="49" t="s">
        <v>608</v>
      </c>
      <c r="L10" s="50">
        <v>0</v>
      </c>
      <c r="M10" s="34"/>
      <c r="N10" s="48" t="s">
        <v>104</v>
      </c>
      <c r="O10" s="49" t="s">
        <v>1114</v>
      </c>
      <c r="P10" s="50">
        <v>0</v>
      </c>
      <c r="R10" s="34"/>
      <c r="S10" s="34"/>
      <c r="T10" s="54"/>
    </row>
    <row r="11" spans="2:20" ht="12.95" customHeight="1">
      <c r="B11" s="48" t="s">
        <v>104</v>
      </c>
      <c r="C11" s="49" t="s">
        <v>752</v>
      </c>
      <c r="D11" s="50">
        <v>1</v>
      </c>
      <c r="E11" s="34"/>
      <c r="F11" s="48" t="s">
        <v>104</v>
      </c>
      <c r="G11" s="49" t="s">
        <v>620</v>
      </c>
      <c r="H11" s="50">
        <v>0</v>
      </c>
      <c r="I11" s="34"/>
      <c r="J11" s="48" t="s">
        <v>104</v>
      </c>
      <c r="K11" s="49" t="s">
        <v>609</v>
      </c>
      <c r="L11" s="50">
        <v>0</v>
      </c>
      <c r="M11" s="34"/>
      <c r="N11" s="48" t="s">
        <v>104</v>
      </c>
      <c r="O11" s="49" t="s">
        <v>550</v>
      </c>
      <c r="P11" s="50">
        <v>0</v>
      </c>
      <c r="R11" s="34"/>
      <c r="S11" s="34"/>
      <c r="T11" s="54"/>
    </row>
    <row r="12" spans="2:20" ht="12.95" customHeight="1">
      <c r="B12" s="48" t="s">
        <v>105</v>
      </c>
      <c r="C12" s="34" t="s">
        <v>492</v>
      </c>
      <c r="D12" s="50">
        <v>9</v>
      </c>
      <c r="E12" s="34"/>
      <c r="F12" s="48" t="s">
        <v>105</v>
      </c>
      <c r="G12" s="49" t="s">
        <v>625</v>
      </c>
      <c r="H12" s="50">
        <v>13</v>
      </c>
      <c r="I12" s="34"/>
      <c r="J12" s="48" t="s">
        <v>105</v>
      </c>
      <c r="K12" s="49" t="s">
        <v>1191</v>
      </c>
      <c r="L12" s="50">
        <v>5</v>
      </c>
      <c r="M12" s="34"/>
      <c r="N12" s="48" t="s">
        <v>105</v>
      </c>
      <c r="O12" s="49" t="s">
        <v>552</v>
      </c>
      <c r="P12" s="50">
        <v>8</v>
      </c>
      <c r="R12" s="34"/>
      <c r="S12" s="34"/>
      <c r="T12" s="54"/>
    </row>
    <row r="13" spans="2:20" ht="12.95" customHeight="1">
      <c r="B13" s="48" t="s">
        <v>106</v>
      </c>
      <c r="C13" s="49" t="s">
        <v>754</v>
      </c>
      <c r="D13" s="50">
        <v>0</v>
      </c>
      <c r="E13" s="34"/>
      <c r="F13" s="48" t="s">
        <v>106</v>
      </c>
      <c r="G13" s="49" t="s">
        <v>763</v>
      </c>
      <c r="H13" s="50">
        <v>0</v>
      </c>
      <c r="I13" s="34"/>
      <c r="J13" s="48" t="s">
        <v>106</v>
      </c>
      <c r="K13" s="49" t="s">
        <v>1378</v>
      </c>
      <c r="L13" s="50">
        <v>0</v>
      </c>
      <c r="M13" s="34"/>
      <c r="N13" s="48" t="s">
        <v>106</v>
      </c>
      <c r="O13" s="49" t="s">
        <v>553</v>
      </c>
      <c r="P13" s="50">
        <v>0</v>
      </c>
      <c r="R13" s="34"/>
      <c r="S13" s="34"/>
      <c r="T13" s="54"/>
    </row>
    <row r="14" spans="2:20" ht="12.95" customHeight="1">
      <c r="B14" s="48"/>
      <c r="C14" s="51" t="s">
        <v>28</v>
      </c>
      <c r="D14" s="52">
        <f>SUM(D6:D13)</f>
        <v>31</v>
      </c>
      <c r="E14" s="34"/>
      <c r="F14" s="48"/>
      <c r="G14" s="53" t="s">
        <v>28</v>
      </c>
      <c r="H14" s="52">
        <f>SUM(H6:H13)</f>
        <v>31</v>
      </c>
      <c r="I14" s="34"/>
      <c r="J14" s="48"/>
      <c r="K14" s="51" t="s">
        <v>28</v>
      </c>
      <c r="L14" s="52">
        <f>SUM(L6:L13)</f>
        <v>11</v>
      </c>
      <c r="M14" s="34"/>
      <c r="N14" s="48"/>
      <c r="O14" s="51" t="s">
        <v>28</v>
      </c>
      <c r="P14" s="52">
        <f>SUM(P6:P13)</f>
        <v>11</v>
      </c>
      <c r="R14" s="34"/>
      <c r="S14" s="369"/>
      <c r="T14" s="54"/>
    </row>
    <row r="15" spans="2:20" ht="12.95" customHeight="1">
      <c r="B15" s="34"/>
      <c r="C15" s="34"/>
      <c r="D15" s="54"/>
      <c r="E15" s="34"/>
      <c r="F15" s="34"/>
      <c r="G15" s="34"/>
      <c r="H15" s="54"/>
      <c r="I15" s="34"/>
      <c r="J15" s="34"/>
      <c r="K15" s="55"/>
      <c r="L15" s="54"/>
      <c r="M15" s="34"/>
      <c r="N15" s="34"/>
      <c r="O15" s="34"/>
      <c r="P15" s="54"/>
      <c r="R15" s="370"/>
      <c r="S15" s="34"/>
      <c r="T15" s="34"/>
    </row>
    <row r="16" spans="2:20" ht="12.95" customHeight="1">
      <c r="B16" s="800" t="s">
        <v>21</v>
      </c>
      <c r="C16" s="801"/>
      <c r="D16" s="655" t="s">
        <v>925</v>
      </c>
      <c r="E16" s="34"/>
      <c r="F16" s="800" t="s">
        <v>408</v>
      </c>
      <c r="G16" s="801"/>
      <c r="H16" s="331" t="s">
        <v>210</v>
      </c>
      <c r="I16" s="34"/>
      <c r="J16" s="800" t="s">
        <v>25</v>
      </c>
      <c r="K16" s="801"/>
      <c r="L16" s="331" t="s">
        <v>210</v>
      </c>
      <c r="M16" s="34"/>
      <c r="N16" s="800" t="s">
        <v>111</v>
      </c>
      <c r="O16" s="801"/>
      <c r="P16" s="331" t="s">
        <v>210</v>
      </c>
      <c r="R16" s="916"/>
      <c r="S16" s="916"/>
      <c r="T16" s="368"/>
    </row>
    <row r="17" spans="2:20" ht="12.95" customHeight="1">
      <c r="B17" s="48" t="s">
        <v>102</v>
      </c>
      <c r="C17" s="49" t="s">
        <v>728</v>
      </c>
      <c r="D17" s="50">
        <v>0</v>
      </c>
      <c r="E17" s="34"/>
      <c r="F17" s="48" t="s">
        <v>102</v>
      </c>
      <c r="G17" s="49" t="s">
        <v>642</v>
      </c>
      <c r="H17" s="50">
        <v>0</v>
      </c>
      <c r="I17" s="34"/>
      <c r="J17" s="48" t="s">
        <v>102</v>
      </c>
      <c r="K17" s="49" t="s">
        <v>587</v>
      </c>
      <c r="L17" s="50">
        <v>0</v>
      </c>
      <c r="M17" s="34"/>
      <c r="N17" s="48" t="s">
        <v>102</v>
      </c>
      <c r="O17" s="523" t="s">
        <v>530</v>
      </c>
      <c r="P17" s="50">
        <v>3</v>
      </c>
      <c r="R17" s="34"/>
      <c r="S17" s="34"/>
      <c r="T17" s="54"/>
    </row>
    <row r="18" spans="2:20" ht="12.95" customHeight="1">
      <c r="B18" s="48" t="s">
        <v>103</v>
      </c>
      <c r="C18" s="49" t="s">
        <v>732</v>
      </c>
      <c r="D18" s="50">
        <v>0</v>
      </c>
      <c r="E18" s="34"/>
      <c r="F18" s="48" t="s">
        <v>103</v>
      </c>
      <c r="G18" s="49" t="s">
        <v>647</v>
      </c>
      <c r="H18" s="50">
        <v>0</v>
      </c>
      <c r="I18" s="34"/>
      <c r="J18" s="48" t="s">
        <v>103</v>
      </c>
      <c r="K18" s="49" t="s">
        <v>589</v>
      </c>
      <c r="L18" s="50">
        <v>6</v>
      </c>
      <c r="M18" s="34"/>
      <c r="N18" s="48" t="s">
        <v>103</v>
      </c>
      <c r="O18" s="523" t="s">
        <v>1011</v>
      </c>
      <c r="P18" s="50">
        <v>0</v>
      </c>
      <c r="R18" s="34"/>
      <c r="S18" s="34"/>
      <c r="T18" s="54"/>
    </row>
    <row r="19" spans="2:20" ht="12.95" customHeight="1">
      <c r="B19" s="48" t="s">
        <v>103</v>
      </c>
      <c r="C19" s="49" t="s">
        <v>733</v>
      </c>
      <c r="D19" s="50">
        <v>0</v>
      </c>
      <c r="E19" s="34"/>
      <c r="F19" s="48" t="s">
        <v>103</v>
      </c>
      <c r="G19" s="49" t="s">
        <v>645</v>
      </c>
      <c r="H19" s="50">
        <v>0</v>
      </c>
      <c r="I19" s="34"/>
      <c r="J19" s="48" t="s">
        <v>103</v>
      </c>
      <c r="K19" s="49" t="s">
        <v>1109</v>
      </c>
      <c r="L19" s="50">
        <v>0</v>
      </c>
      <c r="M19" s="34"/>
      <c r="N19" s="48" t="s">
        <v>103</v>
      </c>
      <c r="O19" s="523" t="s">
        <v>532</v>
      </c>
      <c r="P19" s="50">
        <v>0</v>
      </c>
      <c r="R19" s="34"/>
      <c r="S19" s="34"/>
      <c r="T19" s="54"/>
    </row>
    <row r="20" spans="2:20" ht="12.95" customHeight="1">
      <c r="B20" s="48" t="s">
        <v>104</v>
      </c>
      <c r="C20" s="49" t="s">
        <v>737</v>
      </c>
      <c r="D20" s="50">
        <v>3</v>
      </c>
      <c r="E20" s="34"/>
      <c r="F20" s="48" t="s">
        <v>104</v>
      </c>
      <c r="G20" s="49" t="s">
        <v>648</v>
      </c>
      <c r="H20" s="50">
        <v>0</v>
      </c>
      <c r="I20" s="34"/>
      <c r="J20" s="48" t="s">
        <v>104</v>
      </c>
      <c r="K20" s="49" t="s">
        <v>592</v>
      </c>
      <c r="L20" s="50">
        <v>0</v>
      </c>
      <c r="M20" s="34"/>
      <c r="N20" s="48" t="s">
        <v>104</v>
      </c>
      <c r="O20" s="523" t="s">
        <v>534</v>
      </c>
      <c r="P20" s="50">
        <v>0</v>
      </c>
      <c r="R20" s="34"/>
      <c r="S20" s="34"/>
      <c r="T20" s="54"/>
    </row>
    <row r="21" spans="2:20" ht="12.95" customHeight="1">
      <c r="B21" s="48" t="s">
        <v>104</v>
      </c>
      <c r="C21" s="49" t="s">
        <v>999</v>
      </c>
      <c r="D21" s="50">
        <v>3</v>
      </c>
      <c r="E21" s="34"/>
      <c r="F21" s="48" t="s">
        <v>104</v>
      </c>
      <c r="G21" s="49" t="s">
        <v>650</v>
      </c>
      <c r="H21" s="50">
        <v>0</v>
      </c>
      <c r="I21" s="34"/>
      <c r="J21" s="48" t="s">
        <v>104</v>
      </c>
      <c r="K21" s="49" t="s">
        <v>595</v>
      </c>
      <c r="L21" s="50">
        <v>0</v>
      </c>
      <c r="M21" s="34"/>
      <c r="N21" s="48" t="s">
        <v>104</v>
      </c>
      <c r="O21" s="523" t="s">
        <v>535</v>
      </c>
      <c r="P21" s="50">
        <v>3</v>
      </c>
      <c r="R21" s="34"/>
      <c r="S21" s="34"/>
      <c r="T21" s="54"/>
    </row>
    <row r="22" spans="2:20" ht="12.95" customHeight="1">
      <c r="B22" s="48" t="s">
        <v>104</v>
      </c>
      <c r="C22" s="49" t="s">
        <v>739</v>
      </c>
      <c r="D22" s="50">
        <v>3</v>
      </c>
      <c r="E22" s="34"/>
      <c r="F22" s="48" t="s">
        <v>104</v>
      </c>
      <c r="G22" s="49" t="s">
        <v>649</v>
      </c>
      <c r="H22" s="50">
        <v>3</v>
      </c>
      <c r="I22" s="34"/>
      <c r="J22" s="48" t="s">
        <v>104</v>
      </c>
      <c r="K22" s="49" t="s">
        <v>594</v>
      </c>
      <c r="L22" s="50">
        <v>0</v>
      </c>
      <c r="M22" s="34"/>
      <c r="N22" s="48" t="s">
        <v>104</v>
      </c>
      <c r="O22" s="587" t="s">
        <v>1113</v>
      </c>
      <c r="P22" s="50">
        <v>0</v>
      </c>
      <c r="R22" s="34"/>
      <c r="S22" s="34"/>
      <c r="T22" s="54"/>
    </row>
    <row r="23" spans="2:20" ht="12.95" customHeight="1">
      <c r="B23" s="48" t="s">
        <v>105</v>
      </c>
      <c r="C23" s="49" t="s">
        <v>740</v>
      </c>
      <c r="D23" s="50">
        <v>4</v>
      </c>
      <c r="E23" s="34"/>
      <c r="F23" s="48" t="s">
        <v>105</v>
      </c>
      <c r="G23" s="49" t="s">
        <v>653</v>
      </c>
      <c r="H23" s="50">
        <v>14</v>
      </c>
      <c r="I23" s="34"/>
      <c r="J23" s="48" t="s">
        <v>105</v>
      </c>
      <c r="K23" s="49" t="s">
        <v>596</v>
      </c>
      <c r="L23" s="50">
        <v>9</v>
      </c>
      <c r="M23" s="34"/>
      <c r="N23" s="48" t="s">
        <v>105</v>
      </c>
      <c r="O23" s="523" t="s">
        <v>538</v>
      </c>
      <c r="P23" s="50">
        <v>8</v>
      </c>
      <c r="R23" s="34"/>
      <c r="S23" s="34"/>
      <c r="T23" s="54"/>
    </row>
    <row r="24" spans="2:20" ht="12.95" customHeight="1">
      <c r="B24" s="48" t="s">
        <v>106</v>
      </c>
      <c r="C24" s="49" t="s">
        <v>742</v>
      </c>
      <c r="D24" s="50">
        <v>0</v>
      </c>
      <c r="E24" s="34"/>
      <c r="F24" s="48" t="s">
        <v>106</v>
      </c>
      <c r="G24" s="49" t="s">
        <v>655</v>
      </c>
      <c r="H24" s="50">
        <v>0</v>
      </c>
      <c r="I24" s="34"/>
      <c r="J24" s="48" t="s">
        <v>106</v>
      </c>
      <c r="K24" s="49" t="s">
        <v>599</v>
      </c>
      <c r="L24" s="50">
        <v>0</v>
      </c>
      <c r="M24" s="34"/>
      <c r="N24" s="48" t="s">
        <v>106</v>
      </c>
      <c r="O24" s="49" t="s">
        <v>423</v>
      </c>
      <c r="P24" s="50">
        <v>0</v>
      </c>
      <c r="R24" s="34"/>
      <c r="S24" s="34"/>
      <c r="T24" s="54"/>
    </row>
    <row r="25" spans="2:20" ht="12.95" customHeight="1">
      <c r="B25" s="48"/>
      <c r="C25" s="51" t="s">
        <v>28</v>
      </c>
      <c r="D25" s="52">
        <f>SUM(D17:D24)</f>
        <v>13</v>
      </c>
      <c r="E25" s="34"/>
      <c r="F25" s="48"/>
      <c r="G25" s="53" t="s">
        <v>28</v>
      </c>
      <c r="H25" s="52">
        <f>SUM(H17:H24)</f>
        <v>17</v>
      </c>
      <c r="I25" s="34"/>
      <c r="J25" s="48"/>
      <c r="K25" s="51" t="s">
        <v>28</v>
      </c>
      <c r="L25" s="52">
        <f>SUM(L17:L24)</f>
        <v>15</v>
      </c>
      <c r="M25" s="34"/>
      <c r="N25" s="48"/>
      <c r="O25" s="51" t="s">
        <v>28</v>
      </c>
      <c r="P25" s="52">
        <f>SUM(P17:P24)</f>
        <v>14</v>
      </c>
      <c r="R25" s="34"/>
      <c r="S25" s="369"/>
      <c r="T25" s="54"/>
    </row>
    <row r="26" spans="2:20" ht="12.95" customHeight="1">
      <c r="B26" s="34"/>
      <c r="C26" s="34"/>
      <c r="D26" s="54"/>
      <c r="E26" s="34"/>
      <c r="F26" s="34"/>
      <c r="G26" s="34"/>
      <c r="H26" s="54"/>
      <c r="I26" s="34"/>
      <c r="J26" s="34"/>
      <c r="K26" s="34"/>
      <c r="L26" s="54"/>
      <c r="M26" s="34"/>
      <c r="N26" s="34"/>
      <c r="O26" s="34"/>
      <c r="P26" s="54"/>
    </row>
    <row r="27" spans="2:20" ht="12.95" customHeight="1">
      <c r="B27" s="800" t="s">
        <v>149</v>
      </c>
      <c r="C27" s="801"/>
      <c r="D27" s="331" t="s">
        <v>210</v>
      </c>
      <c r="E27" s="34"/>
      <c r="F27" s="800" t="s">
        <v>24</v>
      </c>
      <c r="G27" s="801"/>
      <c r="H27" s="331" t="s">
        <v>210</v>
      </c>
      <c r="I27" s="34"/>
      <c r="J27" s="802" t="s">
        <v>19</v>
      </c>
      <c r="K27" s="803"/>
      <c r="L27" s="655" t="s">
        <v>925</v>
      </c>
      <c r="M27" s="34"/>
      <c r="N27" s="800" t="s">
        <v>82</v>
      </c>
      <c r="O27" s="801"/>
      <c r="P27" s="331" t="s">
        <v>210</v>
      </c>
      <c r="Q27" s="352"/>
    </row>
    <row r="28" spans="2:20" ht="12.95" customHeight="1">
      <c r="B28" s="48" t="s">
        <v>102</v>
      </c>
      <c r="C28" s="49" t="s">
        <v>713</v>
      </c>
      <c r="D28" s="50">
        <v>3</v>
      </c>
      <c r="E28" s="34"/>
      <c r="F28" s="48" t="s">
        <v>102</v>
      </c>
      <c r="G28" s="49" t="s">
        <v>572</v>
      </c>
      <c r="H28" s="50">
        <v>0</v>
      </c>
      <c r="I28" s="34"/>
      <c r="J28" s="48" t="s">
        <v>102</v>
      </c>
      <c r="K28" s="49" t="s">
        <v>684</v>
      </c>
      <c r="L28" s="50">
        <v>3</v>
      </c>
      <c r="M28" s="34"/>
      <c r="N28" s="48" t="s">
        <v>102</v>
      </c>
      <c r="O28" s="49" t="s">
        <v>557</v>
      </c>
      <c r="P28" s="50">
        <v>3</v>
      </c>
      <c r="Q28" s="351"/>
    </row>
    <row r="29" spans="2:20" ht="12.95" customHeight="1">
      <c r="B29" s="48" t="s">
        <v>103</v>
      </c>
      <c r="C29" s="49" t="s">
        <v>496</v>
      </c>
      <c r="D29" s="50">
        <v>0</v>
      </c>
      <c r="E29" s="34"/>
      <c r="F29" s="48" t="s">
        <v>103</v>
      </c>
      <c r="G29" s="49" t="s">
        <v>574</v>
      </c>
      <c r="H29" s="50">
        <v>0</v>
      </c>
      <c r="I29" s="34"/>
      <c r="J29" s="48" t="s">
        <v>103</v>
      </c>
      <c r="K29" s="49" t="s">
        <v>689</v>
      </c>
      <c r="L29" s="50">
        <v>6</v>
      </c>
      <c r="M29" s="34"/>
      <c r="N29" s="48" t="s">
        <v>103</v>
      </c>
      <c r="O29" s="49" t="s">
        <v>558</v>
      </c>
      <c r="P29" s="50">
        <v>12</v>
      </c>
      <c r="Q29" s="351"/>
    </row>
    <row r="30" spans="2:20" ht="12.95" customHeight="1">
      <c r="B30" s="48" t="s">
        <v>103</v>
      </c>
      <c r="C30" s="49" t="s">
        <v>716</v>
      </c>
      <c r="D30" s="50">
        <v>0</v>
      </c>
      <c r="E30" s="34"/>
      <c r="F30" s="48" t="s">
        <v>103</v>
      </c>
      <c r="G30" s="49" t="s">
        <v>955</v>
      </c>
      <c r="H30" s="50">
        <v>0</v>
      </c>
      <c r="I30" s="34"/>
      <c r="J30" s="48" t="s">
        <v>103</v>
      </c>
      <c r="K30" s="49" t="s">
        <v>686</v>
      </c>
      <c r="L30" s="50">
        <v>21</v>
      </c>
      <c r="M30" s="34"/>
      <c r="N30" s="48" t="s">
        <v>103</v>
      </c>
      <c r="O30" s="49" t="s">
        <v>559</v>
      </c>
      <c r="P30" s="50">
        <v>6</v>
      </c>
      <c r="Q30" s="351"/>
    </row>
    <row r="31" spans="2:20" ht="12.95" customHeight="1">
      <c r="B31" s="48" t="s">
        <v>104</v>
      </c>
      <c r="C31" s="49" t="s">
        <v>719</v>
      </c>
      <c r="D31" s="50">
        <v>0</v>
      </c>
      <c r="E31" s="34"/>
      <c r="F31" s="48" t="s">
        <v>104</v>
      </c>
      <c r="G31" s="49" t="s">
        <v>1194</v>
      </c>
      <c r="H31" s="50">
        <v>0</v>
      </c>
      <c r="I31" s="34"/>
      <c r="J31" s="48" t="s">
        <v>104</v>
      </c>
      <c r="K31" s="49" t="s">
        <v>690</v>
      </c>
      <c r="L31" s="50">
        <v>0</v>
      </c>
      <c r="M31" s="34"/>
      <c r="N31" s="48" t="s">
        <v>104</v>
      </c>
      <c r="O31" s="49" t="s">
        <v>562</v>
      </c>
      <c r="P31" s="50">
        <v>0</v>
      </c>
      <c r="Q31" s="351"/>
    </row>
    <row r="32" spans="2:20" ht="12.95" customHeight="1">
      <c r="B32" s="48" t="s">
        <v>104</v>
      </c>
      <c r="C32" s="49" t="s">
        <v>720</v>
      </c>
      <c r="D32" s="50">
        <v>0</v>
      </c>
      <c r="E32" s="34"/>
      <c r="F32" s="48" t="s">
        <v>104</v>
      </c>
      <c r="G32" s="49" t="s">
        <v>1160</v>
      </c>
      <c r="H32" s="50">
        <v>0</v>
      </c>
      <c r="I32" s="34"/>
      <c r="J32" s="48" t="s">
        <v>104</v>
      </c>
      <c r="K32" s="49" t="s">
        <v>692</v>
      </c>
      <c r="L32" s="50">
        <v>0</v>
      </c>
      <c r="M32" s="34"/>
      <c r="N32" s="48" t="s">
        <v>104</v>
      </c>
      <c r="O32" s="49" t="s">
        <v>563</v>
      </c>
      <c r="P32" s="50">
        <v>6</v>
      </c>
      <c r="Q32" s="351"/>
    </row>
    <row r="33" spans="2:17" ht="12.95" customHeight="1">
      <c r="B33" s="48" t="s">
        <v>104</v>
      </c>
      <c r="C33" s="49" t="s">
        <v>722</v>
      </c>
      <c r="D33" s="50">
        <v>0</v>
      </c>
      <c r="E33" s="34"/>
      <c r="F33" s="48" t="s">
        <v>104</v>
      </c>
      <c r="G33" s="49" t="s">
        <v>576</v>
      </c>
      <c r="H33" s="50">
        <v>0</v>
      </c>
      <c r="I33" s="34"/>
      <c r="J33" s="48" t="s">
        <v>104</v>
      </c>
      <c r="K33" s="49" t="s">
        <v>1287</v>
      </c>
      <c r="L33" s="50">
        <v>0</v>
      </c>
      <c r="M33" s="34"/>
      <c r="N33" s="48" t="s">
        <v>104</v>
      </c>
      <c r="O33" s="49" t="s">
        <v>1078</v>
      </c>
      <c r="P33" s="50">
        <v>0</v>
      </c>
      <c r="Q33" s="351"/>
    </row>
    <row r="34" spans="2:17" ht="12.95" customHeight="1">
      <c r="B34" s="48" t="s">
        <v>105</v>
      </c>
      <c r="C34" s="49" t="s">
        <v>724</v>
      </c>
      <c r="D34" s="50">
        <v>8</v>
      </c>
      <c r="E34" s="34"/>
      <c r="F34" s="48" t="s">
        <v>105</v>
      </c>
      <c r="G34" s="49" t="s">
        <v>923</v>
      </c>
      <c r="H34" s="50">
        <v>0</v>
      </c>
      <c r="I34" s="34"/>
      <c r="J34" s="48" t="s">
        <v>105</v>
      </c>
      <c r="K34" s="49" t="s">
        <v>696</v>
      </c>
      <c r="L34" s="50">
        <v>12</v>
      </c>
      <c r="M34" s="34"/>
      <c r="N34" s="48" t="s">
        <v>105</v>
      </c>
      <c r="O34" s="49" t="s">
        <v>568</v>
      </c>
      <c r="P34" s="50">
        <v>8</v>
      </c>
      <c r="Q34" s="351"/>
    </row>
    <row r="35" spans="2:17" ht="12.95" customHeight="1">
      <c r="B35" s="48" t="s">
        <v>106</v>
      </c>
      <c r="C35" s="49" t="s">
        <v>726</v>
      </c>
      <c r="D35" s="50">
        <v>0</v>
      </c>
      <c r="E35" s="34"/>
      <c r="F35" s="48" t="s">
        <v>106</v>
      </c>
      <c r="G35" s="49" t="s">
        <v>584</v>
      </c>
      <c r="H35" s="50">
        <v>0</v>
      </c>
      <c r="I35" s="34"/>
      <c r="J35" s="48" t="s">
        <v>106</v>
      </c>
      <c r="K35" s="49" t="s">
        <v>697</v>
      </c>
      <c r="L35" s="50">
        <v>0</v>
      </c>
      <c r="M35" s="34"/>
      <c r="N35" s="48" t="s">
        <v>106</v>
      </c>
      <c r="O35" s="49" t="s">
        <v>569</v>
      </c>
      <c r="P35" s="50">
        <v>6</v>
      </c>
      <c r="Q35" s="351"/>
    </row>
    <row r="36" spans="2:17" ht="12.95" customHeight="1">
      <c r="B36" s="48"/>
      <c r="C36" s="51" t="s">
        <v>28</v>
      </c>
      <c r="D36" s="52">
        <f>SUM(D28:D35)</f>
        <v>11</v>
      </c>
      <c r="E36" s="34"/>
      <c r="F36" s="48"/>
      <c r="G36" s="51" t="s">
        <v>28</v>
      </c>
      <c r="H36" s="52">
        <f>SUM(H28:H35)</f>
        <v>0</v>
      </c>
      <c r="I36" s="34"/>
      <c r="J36" s="48"/>
      <c r="K36" s="51" t="s">
        <v>28</v>
      </c>
      <c r="L36" s="52">
        <f>SUM(L28:L35)</f>
        <v>42</v>
      </c>
      <c r="M36" s="34"/>
      <c r="N36" s="49"/>
      <c r="O36" s="53" t="s">
        <v>28</v>
      </c>
      <c r="P36" s="52">
        <f>SUM(P28:P35)</f>
        <v>41</v>
      </c>
      <c r="Q36" s="351"/>
    </row>
    <row r="37" spans="2:17" ht="12.95" customHeight="1">
      <c r="B37" s="34"/>
      <c r="C37" s="34"/>
      <c r="D37" s="54"/>
      <c r="E37" s="34"/>
      <c r="F37" s="34"/>
      <c r="G37" s="45"/>
      <c r="H37" s="54"/>
      <c r="I37" s="34"/>
      <c r="J37" s="34"/>
      <c r="K37" s="45"/>
      <c r="L37" s="56"/>
      <c r="M37" s="34"/>
      <c r="N37" s="34"/>
      <c r="O37" s="45"/>
      <c r="P37" s="54"/>
      <c r="Q37" s="351"/>
    </row>
    <row r="38" spans="2:17" ht="12.95" customHeight="1">
      <c r="B38" s="800" t="s">
        <v>57</v>
      </c>
      <c r="C38" s="801"/>
      <c r="D38" s="331" t="s">
        <v>210</v>
      </c>
      <c r="E38" s="34"/>
      <c r="F38" s="876" t="s">
        <v>183</v>
      </c>
      <c r="G38" s="877"/>
      <c r="H38" s="331" t="s">
        <v>210</v>
      </c>
      <c r="I38" s="34"/>
      <c r="J38" s="876" t="s">
        <v>151</v>
      </c>
      <c r="K38" s="877"/>
      <c r="L38" s="331" t="s">
        <v>210</v>
      </c>
      <c r="M38" s="34"/>
      <c r="N38" s="806" t="s">
        <v>150</v>
      </c>
      <c r="O38" s="806"/>
      <c r="P38" s="331" t="s">
        <v>210</v>
      </c>
      <c r="Q38" s="352"/>
    </row>
    <row r="39" spans="2:17" ht="12.95" customHeight="1">
      <c r="B39" s="48" t="s">
        <v>102</v>
      </c>
      <c r="C39" s="49" t="s">
        <v>699</v>
      </c>
      <c r="D39" s="50">
        <v>6</v>
      </c>
      <c r="E39" s="34"/>
      <c r="F39" s="48" t="s">
        <v>102</v>
      </c>
      <c r="G39" s="49" t="s">
        <v>658</v>
      </c>
      <c r="H39" s="50">
        <v>6</v>
      </c>
      <c r="I39" s="34"/>
      <c r="J39" s="48" t="s">
        <v>102</v>
      </c>
      <c r="K39" s="49" t="s">
        <v>628</v>
      </c>
      <c r="L39" s="50">
        <v>0</v>
      </c>
      <c r="M39" s="34"/>
      <c r="N39" s="48" t="s">
        <v>102</v>
      </c>
      <c r="O39" s="49" t="s">
        <v>670</v>
      </c>
      <c r="P39" s="50">
        <v>12</v>
      </c>
      <c r="Q39" s="351"/>
    </row>
    <row r="40" spans="2:17" ht="12.95" customHeight="1">
      <c r="B40" s="48" t="s">
        <v>103</v>
      </c>
      <c r="C40" s="49" t="s">
        <v>616</v>
      </c>
      <c r="D40" s="50">
        <v>12</v>
      </c>
      <c r="E40" s="34"/>
      <c r="F40" s="48" t="s">
        <v>103</v>
      </c>
      <c r="G40" s="49" t="s">
        <v>660</v>
      </c>
      <c r="H40" s="50">
        <v>6</v>
      </c>
      <c r="I40" s="34"/>
      <c r="J40" s="48" t="s">
        <v>103</v>
      </c>
      <c r="K40" s="49" t="s">
        <v>493</v>
      </c>
      <c r="L40" s="50">
        <v>6</v>
      </c>
      <c r="M40" s="34"/>
      <c r="N40" s="48" t="s">
        <v>103</v>
      </c>
      <c r="O40" s="49" t="s">
        <v>673</v>
      </c>
      <c r="P40" s="50">
        <v>6</v>
      </c>
      <c r="Q40" s="351"/>
    </row>
    <row r="41" spans="2:17" ht="12.95" customHeight="1">
      <c r="B41" s="48" t="s">
        <v>103</v>
      </c>
      <c r="C41" s="49" t="s">
        <v>703</v>
      </c>
      <c r="D41" s="50">
        <v>0</v>
      </c>
      <c r="E41" s="34"/>
      <c r="F41" s="48" t="s">
        <v>103</v>
      </c>
      <c r="G41" s="49" t="s">
        <v>884</v>
      </c>
      <c r="H41" s="50">
        <v>6</v>
      </c>
      <c r="I41" s="34"/>
      <c r="J41" s="48" t="s">
        <v>103</v>
      </c>
      <c r="K41" s="49" t="s">
        <v>631</v>
      </c>
      <c r="L41" s="50">
        <v>0</v>
      </c>
      <c r="M41" s="34"/>
      <c r="N41" s="48" t="s">
        <v>103</v>
      </c>
      <c r="O41" s="49" t="s">
        <v>676</v>
      </c>
      <c r="P41" s="50">
        <v>0</v>
      </c>
      <c r="Q41" s="351"/>
    </row>
    <row r="42" spans="2:17" ht="12.95" customHeight="1">
      <c r="B42" s="48" t="s">
        <v>104</v>
      </c>
      <c r="C42" s="49" t="s">
        <v>706</v>
      </c>
      <c r="D42" s="50">
        <v>0</v>
      </c>
      <c r="E42" s="34"/>
      <c r="F42" s="48" t="s">
        <v>104</v>
      </c>
      <c r="G42" s="49" t="s">
        <v>663</v>
      </c>
      <c r="H42" s="50">
        <v>0</v>
      </c>
      <c r="I42" s="34"/>
      <c r="J42" s="48" t="s">
        <v>104</v>
      </c>
      <c r="K42" s="49" t="s">
        <v>633</v>
      </c>
      <c r="L42" s="50">
        <v>3</v>
      </c>
      <c r="M42" s="34"/>
      <c r="N42" s="48" t="s">
        <v>104</v>
      </c>
      <c r="O42" s="49" t="s">
        <v>498</v>
      </c>
      <c r="P42" s="50">
        <v>0</v>
      </c>
      <c r="Q42" s="351"/>
    </row>
    <row r="43" spans="2:17" ht="12.95" customHeight="1">
      <c r="B43" s="48" t="s">
        <v>104</v>
      </c>
      <c r="C43" s="49" t="s">
        <v>709</v>
      </c>
      <c r="D43" s="50">
        <v>3</v>
      </c>
      <c r="E43" s="34"/>
      <c r="F43" s="48" t="s">
        <v>104</v>
      </c>
      <c r="G43" s="49" t="s">
        <v>664</v>
      </c>
      <c r="H43" s="50">
        <v>0</v>
      </c>
      <c r="I43" s="34"/>
      <c r="J43" s="48" t="s">
        <v>104</v>
      </c>
      <c r="K43" s="49" t="s">
        <v>636</v>
      </c>
      <c r="L43" s="50">
        <v>0</v>
      </c>
      <c r="M43" s="34"/>
      <c r="N43" s="48" t="s">
        <v>104</v>
      </c>
      <c r="O43" s="49" t="s">
        <v>677</v>
      </c>
      <c r="P43" s="50">
        <v>0</v>
      </c>
      <c r="Q43" s="351"/>
    </row>
    <row r="44" spans="2:17" ht="12.95" customHeight="1">
      <c r="B44" s="48" t="s">
        <v>104</v>
      </c>
      <c r="C44" s="49" t="s">
        <v>705</v>
      </c>
      <c r="D44" s="50">
        <v>0</v>
      </c>
      <c r="E44" s="34"/>
      <c r="F44" s="48" t="s">
        <v>104</v>
      </c>
      <c r="G44" s="49" t="s">
        <v>666</v>
      </c>
      <c r="H44" s="50">
        <v>3</v>
      </c>
      <c r="I44" s="34"/>
      <c r="J44" s="48" t="s">
        <v>104</v>
      </c>
      <c r="K44" s="49" t="s">
        <v>635</v>
      </c>
      <c r="L44" s="50">
        <v>3</v>
      </c>
      <c r="M44" s="34"/>
      <c r="N44" s="48" t="s">
        <v>104</v>
      </c>
      <c r="O44" s="49" t="s">
        <v>679</v>
      </c>
      <c r="P44" s="50">
        <v>0</v>
      </c>
      <c r="Q44" s="351"/>
    </row>
    <row r="45" spans="2:17" ht="12.95" customHeight="1">
      <c r="B45" s="48" t="s">
        <v>105</v>
      </c>
      <c r="C45" s="49" t="s">
        <v>710</v>
      </c>
      <c r="D45" s="50">
        <v>8</v>
      </c>
      <c r="E45" s="34"/>
      <c r="F45" s="48" t="s">
        <v>105</v>
      </c>
      <c r="G45" s="49" t="s">
        <v>1006</v>
      </c>
      <c r="H45" s="50">
        <v>13</v>
      </c>
      <c r="I45" s="34"/>
      <c r="J45" s="48" t="s">
        <v>105</v>
      </c>
      <c r="K45" s="49" t="s">
        <v>638</v>
      </c>
      <c r="L45" s="50">
        <v>7</v>
      </c>
      <c r="M45" s="34"/>
      <c r="N45" s="48" t="s">
        <v>105</v>
      </c>
      <c r="O45" s="49" t="s">
        <v>1076</v>
      </c>
      <c r="P45" s="50">
        <v>14</v>
      </c>
      <c r="Q45" s="351"/>
    </row>
    <row r="46" spans="2:17" ht="12.95" customHeight="1">
      <c r="B46" s="48" t="s">
        <v>106</v>
      </c>
      <c r="C46" s="49" t="s">
        <v>712</v>
      </c>
      <c r="D46" s="50">
        <v>0</v>
      </c>
      <c r="E46" s="34"/>
      <c r="F46" s="48" t="s">
        <v>106</v>
      </c>
      <c r="G46" s="49" t="s">
        <v>669</v>
      </c>
      <c r="H46" s="50">
        <v>0</v>
      </c>
      <c r="I46" s="34"/>
      <c r="J46" s="48" t="s">
        <v>106</v>
      </c>
      <c r="K46" s="49" t="s">
        <v>639</v>
      </c>
      <c r="L46" s="50">
        <v>0</v>
      </c>
      <c r="M46" s="34"/>
      <c r="N46" s="48" t="s">
        <v>106</v>
      </c>
      <c r="O46" s="49" t="s">
        <v>683</v>
      </c>
      <c r="P46" s="50">
        <v>0</v>
      </c>
      <c r="Q46" s="351"/>
    </row>
    <row r="47" spans="2:17" ht="12.95" customHeight="1">
      <c r="B47" s="48"/>
      <c r="C47" s="51" t="s">
        <v>28</v>
      </c>
      <c r="D47" s="52">
        <f>SUM(D39:D46)</f>
        <v>29</v>
      </c>
      <c r="E47" s="34"/>
      <c r="F47" s="48"/>
      <c r="G47" s="51" t="s">
        <v>28</v>
      </c>
      <c r="H47" s="52">
        <f>SUM(H39:H46)</f>
        <v>34</v>
      </c>
      <c r="I47" s="34"/>
      <c r="J47" s="48"/>
      <c r="K47" s="51" t="s">
        <v>28</v>
      </c>
      <c r="L47" s="52">
        <f>SUM(L39:L46)</f>
        <v>19</v>
      </c>
      <c r="M47" s="34"/>
      <c r="N47" s="48"/>
      <c r="O47" s="51" t="s">
        <v>28</v>
      </c>
      <c r="P47" s="52">
        <f>SUM(P39:P46)</f>
        <v>32</v>
      </c>
      <c r="Q47" s="351"/>
    </row>
    <row r="48" spans="2:17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0" ht="12.95" customHeight="1">
      <c r="B49" s="217" t="s">
        <v>30</v>
      </c>
      <c r="C49" s="218"/>
      <c r="D49" s="218"/>
      <c r="E49" s="218"/>
      <c r="F49" s="218" t="s">
        <v>142</v>
      </c>
      <c r="G49" s="218"/>
      <c r="H49" s="218"/>
      <c r="I49" s="256"/>
      <c r="J49" s="257"/>
      <c r="K49" s="235"/>
      <c r="L49" s="235"/>
      <c r="M49" s="235" t="s">
        <v>143</v>
      </c>
      <c r="N49" s="235"/>
      <c r="O49" s="236" t="s">
        <v>203</v>
      </c>
      <c r="P49" s="237"/>
      <c r="S49" s="946"/>
      <c r="T49" s="946"/>
    </row>
    <row r="50" spans="2:20" ht="12.95" customHeight="1">
      <c r="B50" s="201"/>
      <c r="C50" s="238" t="s">
        <v>231</v>
      </c>
      <c r="D50" s="239">
        <f>D36</f>
        <v>11</v>
      </c>
      <c r="E50" s="240"/>
      <c r="F50" s="62" t="s">
        <v>31</v>
      </c>
      <c r="G50" s="238" t="s">
        <v>1375</v>
      </c>
      <c r="H50" s="239">
        <f>H47</f>
        <v>34</v>
      </c>
      <c r="I50" s="138"/>
      <c r="J50" s="327" t="s">
        <v>81</v>
      </c>
      <c r="K50" s="222" t="s">
        <v>19</v>
      </c>
      <c r="L50" s="223">
        <f>L36</f>
        <v>42</v>
      </c>
      <c r="M50" s="224"/>
      <c r="N50" s="327" t="s">
        <v>81</v>
      </c>
      <c r="O50" s="222" t="s">
        <v>111</v>
      </c>
      <c r="P50" s="225">
        <f>P25</f>
        <v>14</v>
      </c>
      <c r="Q50" s="241"/>
      <c r="R50" s="241"/>
      <c r="S50" s="144"/>
      <c r="T50" s="367"/>
    </row>
    <row r="51" spans="2:20" ht="12.95" customHeight="1">
      <c r="B51" s="328" t="s">
        <v>81</v>
      </c>
      <c r="C51" s="241" t="s">
        <v>408</v>
      </c>
      <c r="D51" s="242">
        <f>H25</f>
        <v>17</v>
      </c>
      <c r="E51" s="242"/>
      <c r="F51" s="72"/>
      <c r="G51" s="241" t="s">
        <v>26</v>
      </c>
      <c r="H51" s="242">
        <f>P14</f>
        <v>11</v>
      </c>
      <c r="I51" s="101"/>
      <c r="J51" s="72"/>
      <c r="K51" s="226" t="s">
        <v>1040</v>
      </c>
      <c r="L51" s="227">
        <f>D47</f>
        <v>29</v>
      </c>
      <c r="M51" s="228"/>
      <c r="N51" s="145"/>
      <c r="O51" s="226" t="s">
        <v>927</v>
      </c>
      <c r="P51" s="229">
        <f>H36</f>
        <v>0</v>
      </c>
      <c r="Q51" s="241"/>
      <c r="R51" s="72"/>
      <c r="S51" s="144"/>
      <c r="T51" s="367"/>
    </row>
    <row r="52" spans="2:20" ht="12.95" customHeight="1">
      <c r="B52" s="203"/>
      <c r="C52" s="243"/>
      <c r="D52" s="243"/>
      <c r="E52" s="244"/>
      <c r="F52" s="113"/>
      <c r="G52" s="243"/>
      <c r="H52" s="243"/>
      <c r="I52" s="101"/>
      <c r="J52" s="113"/>
      <c r="K52" s="737"/>
      <c r="L52" s="737"/>
      <c r="M52" s="228"/>
      <c r="N52" s="378"/>
      <c r="O52" s="737"/>
      <c r="P52" s="230"/>
      <c r="Q52" s="241"/>
      <c r="R52" s="241"/>
      <c r="S52" s="241"/>
    </row>
    <row r="53" spans="2:20" ht="12.95" customHeight="1">
      <c r="B53" s="202"/>
      <c r="C53" s="241" t="s">
        <v>20</v>
      </c>
      <c r="D53" s="242">
        <f>L14</f>
        <v>11</v>
      </c>
      <c r="E53" s="244"/>
      <c r="F53" s="72" t="s">
        <v>31</v>
      </c>
      <c r="G53" s="241" t="s">
        <v>236</v>
      </c>
      <c r="H53" s="242">
        <f>P36</f>
        <v>41</v>
      </c>
      <c r="I53" s="101"/>
      <c r="J53" s="72" t="s">
        <v>31</v>
      </c>
      <c r="K53" s="226" t="s">
        <v>1117</v>
      </c>
      <c r="L53" s="227">
        <f>P47</f>
        <v>32</v>
      </c>
      <c r="M53" s="228"/>
      <c r="N53" s="372" t="s">
        <v>81</v>
      </c>
      <c r="O53" s="226" t="s">
        <v>145</v>
      </c>
      <c r="P53" s="229">
        <f>H14</f>
        <v>31</v>
      </c>
      <c r="Q53" s="241"/>
      <c r="R53" s="241"/>
      <c r="S53" s="241"/>
    </row>
    <row r="54" spans="2:20" ht="12.95" customHeight="1">
      <c r="B54" s="206" t="s">
        <v>31</v>
      </c>
      <c r="C54" s="245" t="s">
        <v>372</v>
      </c>
      <c r="D54" s="246">
        <f>L47</f>
        <v>19</v>
      </c>
      <c r="E54" s="245"/>
      <c r="F54" s="99"/>
      <c r="G54" s="245" t="s">
        <v>21</v>
      </c>
      <c r="H54" s="246">
        <f>D25</f>
        <v>13</v>
      </c>
      <c r="I54" s="140"/>
      <c r="J54" s="99"/>
      <c r="K54" s="231" t="s">
        <v>25</v>
      </c>
      <c r="L54" s="232">
        <f>L25</f>
        <v>15</v>
      </c>
      <c r="M54" s="233"/>
      <c r="N54" s="232"/>
      <c r="O54" s="231" t="s">
        <v>1001</v>
      </c>
      <c r="P54" s="234">
        <f>D14</f>
        <v>31</v>
      </c>
      <c r="Q54" s="226" t="s">
        <v>894</v>
      </c>
      <c r="R54" s="226"/>
      <c r="S54" s="226"/>
    </row>
    <row r="55" spans="2:20" ht="12.95" customHeight="1">
      <c r="E55" s="34"/>
      <c r="F55" s="34"/>
      <c r="G55" s="34"/>
      <c r="H55" s="34"/>
      <c r="I55" s="34"/>
      <c r="J55" s="76"/>
      <c r="K55" s="76"/>
      <c r="L55" s="34"/>
      <c r="M55" s="34"/>
      <c r="N55" s="34"/>
      <c r="O55" s="34"/>
      <c r="P55" s="34"/>
      <c r="Q55" s="226"/>
      <c r="R55" s="226"/>
      <c r="S55" s="226"/>
    </row>
    <row r="56" spans="2:20" ht="12.95" customHeight="1">
      <c r="B56" s="794" t="s">
        <v>204</v>
      </c>
      <c r="C56" s="923"/>
      <c r="D56" s="254" t="s">
        <v>29</v>
      </c>
      <c r="E56" s="34"/>
      <c r="F56" s="77" t="s">
        <v>32</v>
      </c>
      <c r="G56" s="79"/>
      <c r="H56" s="79"/>
      <c r="I56" s="79"/>
      <c r="J56" s="79"/>
      <c r="K56" s="79"/>
      <c r="L56" s="78"/>
      <c r="M56" s="45"/>
      <c r="N56" s="77" t="s">
        <v>407</v>
      </c>
      <c r="O56" s="79"/>
      <c r="P56" s="79"/>
      <c r="Q56" s="226"/>
      <c r="R56" s="226"/>
      <c r="S56" s="226"/>
    </row>
    <row r="57" spans="2:20" ht="12.95" customHeight="1">
      <c r="B57" s="80" t="s">
        <v>19</v>
      </c>
      <c r="C57" s="81"/>
      <c r="D57" s="50">
        <f>$L$36</f>
        <v>42</v>
      </c>
      <c r="E57" s="34"/>
      <c r="F57" s="790" t="s">
        <v>1381</v>
      </c>
      <c r="G57" s="791"/>
      <c r="H57" s="791"/>
      <c r="I57" s="791"/>
      <c r="J57" s="791"/>
      <c r="K57" s="791"/>
      <c r="L57" s="809"/>
      <c r="M57" s="34"/>
      <c r="N57" s="339" t="s">
        <v>154</v>
      </c>
      <c r="O57" s="59"/>
      <c r="P57" s="250"/>
      <c r="Q57" s="226"/>
      <c r="R57" s="226"/>
      <c r="S57" s="226"/>
    </row>
    <row r="58" spans="2:20" ht="12.95" customHeight="1">
      <c r="B58" s="80" t="s">
        <v>82</v>
      </c>
      <c r="C58" s="81"/>
      <c r="D58" s="50">
        <f>$P$36</f>
        <v>41</v>
      </c>
      <c r="E58" s="34"/>
      <c r="F58" s="790" t="s">
        <v>1382</v>
      </c>
      <c r="G58" s="791"/>
      <c r="H58" s="791"/>
      <c r="I58" s="791"/>
      <c r="J58" s="791"/>
      <c r="K58" s="791"/>
      <c r="L58" s="809"/>
      <c r="M58" s="34"/>
      <c r="N58" s="338" t="s">
        <v>1395</v>
      </c>
      <c r="O58" s="142"/>
      <c r="P58" s="337">
        <f>MAX(D6:D12,H6:H12,L6:L12,P6:P12,D17:D23,H17:H23,L17:L23,P17:P23,D28:D34,H28:H34,L28:L34,P28:P34,D39:D45,H39:H45,L39:L45,P39:P45)</f>
        <v>21</v>
      </c>
    </row>
    <row r="59" spans="2:20" ht="12.95" customHeight="1">
      <c r="B59" s="80" t="s">
        <v>183</v>
      </c>
      <c r="C59" s="81"/>
      <c r="D59" s="50">
        <f>$H$47</f>
        <v>34</v>
      </c>
      <c r="E59" s="34"/>
      <c r="F59" s="790" t="s">
        <v>1383</v>
      </c>
      <c r="G59" s="791"/>
      <c r="H59" s="791"/>
      <c r="I59" s="791"/>
      <c r="J59" s="791"/>
      <c r="K59" s="791"/>
      <c r="L59" s="809"/>
      <c r="M59" s="34"/>
      <c r="N59" s="339" t="s">
        <v>155</v>
      </c>
      <c r="O59" s="59"/>
      <c r="P59" s="250"/>
    </row>
    <row r="60" spans="2:20" ht="12.95" customHeight="1">
      <c r="B60" s="80" t="s">
        <v>150</v>
      </c>
      <c r="C60" s="81"/>
      <c r="D60" s="50">
        <f>$P$47</f>
        <v>32</v>
      </c>
      <c r="E60" s="34"/>
      <c r="F60" s="790" t="s">
        <v>1384</v>
      </c>
      <c r="G60" s="791"/>
      <c r="H60" s="791"/>
      <c r="I60" s="791"/>
      <c r="J60" s="791"/>
      <c r="K60" s="791"/>
      <c r="L60" s="809"/>
      <c r="M60" s="34"/>
      <c r="N60" s="338" t="s">
        <v>19</v>
      </c>
      <c r="O60" s="73"/>
      <c r="P60" s="337">
        <f>MAX(D14,H14,L14,P14,D25,H25,L25,P25,D36,H36,L36,P36,D47,H47,L47,P47)</f>
        <v>42</v>
      </c>
    </row>
    <row r="61" spans="2:20" ht="12.95" customHeight="1">
      <c r="B61" s="80" t="s">
        <v>107</v>
      </c>
      <c r="C61" s="81"/>
      <c r="D61" s="50">
        <f>$D$14</f>
        <v>31</v>
      </c>
      <c r="E61" s="34"/>
      <c r="F61" s="790" t="s">
        <v>1386</v>
      </c>
      <c r="G61" s="791"/>
      <c r="H61" s="791"/>
      <c r="I61" s="791"/>
      <c r="J61" s="791"/>
      <c r="K61" s="791"/>
      <c r="L61" s="809"/>
      <c r="M61" s="34"/>
      <c r="N61" s="82" t="s">
        <v>156</v>
      </c>
      <c r="O61" s="34"/>
      <c r="P61" s="70"/>
    </row>
    <row r="62" spans="2:20" ht="12.95" customHeight="1">
      <c r="B62" s="80" t="s">
        <v>145</v>
      </c>
      <c r="C62" s="81"/>
      <c r="D62" s="50">
        <f>$H$14</f>
        <v>31</v>
      </c>
      <c r="E62" s="34"/>
      <c r="F62" s="790" t="s">
        <v>1385</v>
      </c>
      <c r="G62" s="791"/>
      <c r="H62" s="791"/>
      <c r="I62" s="791"/>
      <c r="J62" s="791"/>
      <c r="K62" s="791"/>
      <c r="L62" s="809"/>
      <c r="M62" s="34"/>
      <c r="N62" s="68" t="s">
        <v>24</v>
      </c>
      <c r="O62" s="45"/>
      <c r="P62" s="70">
        <f>MIN(D14,H14,L14,P14,D25,H25,L25,P25,D36,H36,L36,P36,D47,H47,L47,P47)</f>
        <v>0</v>
      </c>
    </row>
    <row r="63" spans="2:20" ht="12.95" customHeight="1">
      <c r="B63" s="80" t="s">
        <v>57</v>
      </c>
      <c r="C63" s="81"/>
      <c r="D63" s="50">
        <f>$D$47</f>
        <v>29</v>
      </c>
      <c r="E63" s="34"/>
      <c r="F63" s="790" t="s">
        <v>1387</v>
      </c>
      <c r="G63" s="791"/>
      <c r="H63" s="791"/>
      <c r="I63" s="791"/>
      <c r="J63" s="791"/>
      <c r="K63" s="791"/>
      <c r="L63" s="809"/>
      <c r="M63" s="34"/>
      <c r="N63" s="339" t="s">
        <v>166</v>
      </c>
      <c r="O63" s="61"/>
      <c r="P63" s="63"/>
    </row>
    <row r="64" spans="2:20" ht="12.95" customHeight="1">
      <c r="B64" s="80" t="s">
        <v>151</v>
      </c>
      <c r="C64" s="81"/>
      <c r="D64" s="50">
        <f>$L$47</f>
        <v>19</v>
      </c>
      <c r="E64" s="34"/>
      <c r="F64" s="790" t="s">
        <v>1388</v>
      </c>
      <c r="G64" s="791"/>
      <c r="H64" s="791"/>
      <c r="I64" s="791"/>
      <c r="J64" s="791"/>
      <c r="K64" s="791"/>
      <c r="L64" s="809"/>
      <c r="M64" s="34"/>
      <c r="N64" s="807" t="s">
        <v>149</v>
      </c>
      <c r="O64" s="808"/>
      <c r="P64" s="83">
        <v>17</v>
      </c>
    </row>
    <row r="65" spans="2:16" ht="12.95" customHeight="1">
      <c r="B65" s="80" t="s">
        <v>408</v>
      </c>
      <c r="C65" s="81"/>
      <c r="D65" s="50">
        <f>$H$25</f>
        <v>17</v>
      </c>
      <c r="E65" s="34"/>
      <c r="F65" s="790" t="s">
        <v>1389</v>
      </c>
      <c r="G65" s="791"/>
      <c r="H65" s="791"/>
      <c r="I65" s="791"/>
      <c r="J65" s="791"/>
      <c r="K65" s="791"/>
      <c r="L65" s="809"/>
      <c r="M65" s="34"/>
      <c r="N65" s="34"/>
      <c r="O65" s="34"/>
      <c r="P65" s="34"/>
    </row>
    <row r="66" spans="2:16" ht="12.95" customHeight="1">
      <c r="B66" s="80" t="s">
        <v>25</v>
      </c>
      <c r="C66" s="81"/>
      <c r="D66" s="50">
        <f>$L$25</f>
        <v>15</v>
      </c>
      <c r="E66" s="34"/>
      <c r="F66" s="790" t="s">
        <v>1398</v>
      </c>
      <c r="G66" s="791"/>
      <c r="H66" s="791"/>
      <c r="I66" s="791"/>
      <c r="J66" s="791"/>
      <c r="K66" s="791"/>
      <c r="L66" s="809"/>
      <c r="M66" s="34"/>
      <c r="N66" s="948" t="s">
        <v>506</v>
      </c>
      <c r="O66" s="948"/>
      <c r="P66" s="949"/>
    </row>
    <row r="67" spans="2:16" ht="12.95" customHeight="1">
      <c r="B67" s="80" t="s">
        <v>111</v>
      </c>
      <c r="C67" s="81"/>
      <c r="D67" s="50">
        <f>$P$25</f>
        <v>14</v>
      </c>
      <c r="E67" s="34"/>
      <c r="F67" s="790" t="s">
        <v>1390</v>
      </c>
      <c r="G67" s="791"/>
      <c r="H67" s="791"/>
      <c r="I67" s="791"/>
      <c r="J67" s="791"/>
      <c r="K67" s="791"/>
      <c r="L67" s="809"/>
      <c r="M67" s="34"/>
      <c r="N67" s="950" t="s">
        <v>1380</v>
      </c>
      <c r="O67" s="951"/>
      <c r="P67" s="952"/>
    </row>
    <row r="68" spans="2:16" ht="12.95" customHeight="1">
      <c r="B68" s="80" t="s">
        <v>21</v>
      </c>
      <c r="C68" s="81"/>
      <c r="D68" s="50">
        <f>$D$25</f>
        <v>13</v>
      </c>
      <c r="E68" s="34"/>
      <c r="F68" s="790" t="s">
        <v>1391</v>
      </c>
      <c r="G68" s="791"/>
      <c r="H68" s="791"/>
      <c r="I68" s="791"/>
      <c r="J68" s="791"/>
      <c r="K68" s="791"/>
      <c r="L68" s="809"/>
      <c r="M68" s="34"/>
      <c r="N68" s="950" t="s">
        <v>1379</v>
      </c>
      <c r="O68" s="951"/>
      <c r="P68" s="952"/>
    </row>
    <row r="69" spans="2:16" ht="12.95" customHeight="1">
      <c r="B69" s="80" t="s">
        <v>149</v>
      </c>
      <c r="C69" s="81"/>
      <c r="D69" s="50">
        <f>$D$36</f>
        <v>11</v>
      </c>
      <c r="E69" s="34"/>
      <c r="F69" s="920" t="s">
        <v>1392</v>
      </c>
      <c r="G69" s="791"/>
      <c r="H69" s="791"/>
      <c r="I69" s="791"/>
      <c r="J69" s="791"/>
      <c r="K69" s="791"/>
      <c r="L69" s="809"/>
      <c r="M69" s="34"/>
      <c r="N69" s="950" t="s">
        <v>1379</v>
      </c>
      <c r="O69" s="951"/>
      <c r="P69" s="952"/>
    </row>
    <row r="70" spans="2:16" ht="12.95" customHeight="1">
      <c r="B70" s="80" t="s">
        <v>20</v>
      </c>
      <c r="C70" s="81"/>
      <c r="D70" s="50">
        <f>$L$14</f>
        <v>11</v>
      </c>
      <c r="E70" s="34"/>
      <c r="F70" s="920" t="s">
        <v>1393</v>
      </c>
      <c r="G70" s="791"/>
      <c r="H70" s="791"/>
      <c r="I70" s="791"/>
      <c r="J70" s="791"/>
      <c r="K70" s="791"/>
      <c r="L70" s="809"/>
      <c r="M70" s="34"/>
      <c r="N70" s="950" t="s">
        <v>1379</v>
      </c>
      <c r="O70" s="951"/>
      <c r="P70" s="952"/>
    </row>
    <row r="71" spans="2:16" ht="12.95" customHeight="1">
      <c r="B71" s="80" t="s">
        <v>26</v>
      </c>
      <c r="C71" s="81"/>
      <c r="D71" s="50">
        <f>$P$14</f>
        <v>11</v>
      </c>
      <c r="E71" s="34"/>
      <c r="F71" s="790" t="s">
        <v>1397</v>
      </c>
      <c r="G71" s="791"/>
      <c r="H71" s="791"/>
      <c r="I71" s="791"/>
      <c r="J71" s="791"/>
      <c r="K71" s="791"/>
      <c r="L71" s="809"/>
      <c r="M71" s="34"/>
      <c r="N71" s="950" t="s">
        <v>1379</v>
      </c>
      <c r="O71" s="951"/>
      <c r="P71" s="952"/>
    </row>
    <row r="72" spans="2:16" ht="12.95" customHeight="1">
      <c r="B72" s="80" t="s">
        <v>24</v>
      </c>
      <c r="C72" s="81"/>
      <c r="D72" s="50">
        <f>$H$36</f>
        <v>0</v>
      </c>
      <c r="E72" s="34"/>
      <c r="F72" s="920" t="s">
        <v>1394</v>
      </c>
      <c r="G72" s="791"/>
      <c r="H72" s="791"/>
      <c r="I72" s="791"/>
      <c r="J72" s="791"/>
      <c r="K72" s="791"/>
      <c r="L72" s="809"/>
      <c r="M72" s="34"/>
      <c r="N72" s="950" t="s">
        <v>1379</v>
      </c>
      <c r="O72" s="951"/>
      <c r="P72" s="952"/>
    </row>
    <row r="73" spans="2:16" ht="12.95" customHeight="1">
      <c r="M73" s="34"/>
      <c r="N73" s="950" t="s">
        <v>1379</v>
      </c>
      <c r="O73" s="951"/>
      <c r="P73" s="952"/>
    </row>
    <row r="74" spans="2:16" ht="12.95" customHeight="1">
      <c r="B74" s="348" t="s">
        <v>110</v>
      </c>
      <c r="C74" s="349"/>
      <c r="D74" s="350"/>
      <c r="E74" s="34"/>
      <c r="F74" s="261" t="s">
        <v>81</v>
      </c>
      <c r="G74" s="792" t="s">
        <v>58</v>
      </c>
      <c r="H74" s="793"/>
      <c r="I74" s="143">
        <v>4</v>
      </c>
      <c r="J74" s="143">
        <f>'wk15'!J74+I74</f>
        <v>65</v>
      </c>
      <c r="K74" s="790" t="s">
        <v>1396</v>
      </c>
      <c r="L74" s="809"/>
      <c r="M74" s="34"/>
      <c r="N74" s="950" t="s">
        <v>1379</v>
      </c>
      <c r="O74" s="951"/>
      <c r="P74" s="952"/>
    </row>
    <row r="75" spans="2:16" ht="12.95" customHeight="1">
      <c r="B75" s="790" t="s">
        <v>1069</v>
      </c>
      <c r="C75" s="791"/>
      <c r="D75" s="85">
        <f>MAX('Team Totals'!$T$8,'Team Totals'!$T$15,'Team Totals'!$T$22,'Team Totals'!$T$29)</f>
        <v>1954</v>
      </c>
      <c r="E75" s="34"/>
      <c r="F75" s="262" t="s">
        <v>31</v>
      </c>
      <c r="G75" s="784" t="s">
        <v>59</v>
      </c>
      <c r="H75" s="785"/>
      <c r="I75" s="86">
        <v>4</v>
      </c>
      <c r="J75" s="376">
        <f>'wk15'!J75+I75</f>
        <v>47</v>
      </c>
      <c r="K75" s="790" t="s">
        <v>1399</v>
      </c>
      <c r="L75" s="809"/>
      <c r="M75" s="34"/>
      <c r="N75" s="937" t="s">
        <v>206</v>
      </c>
      <c r="O75" s="938"/>
      <c r="P75" s="939"/>
    </row>
    <row r="76" spans="2:16" ht="12.95" customHeight="1">
      <c r="E76" s="5"/>
    </row>
  </sheetData>
  <sortState xmlns:xlrd2="http://schemas.microsoft.com/office/spreadsheetml/2017/richdata2" ref="B57:D72">
    <sortCondition descending="1" ref="D72"/>
  </sortState>
  <mergeCells count="54">
    <mergeCell ref="F69:L69"/>
    <mergeCell ref="N75:P75"/>
    <mergeCell ref="F70:L70"/>
    <mergeCell ref="F71:L71"/>
    <mergeCell ref="F72:L72"/>
    <mergeCell ref="G75:H75"/>
    <mergeCell ref="N74:P74"/>
    <mergeCell ref="G74:H74"/>
    <mergeCell ref="K74:L74"/>
    <mergeCell ref="K75:L75"/>
    <mergeCell ref="N69:P69"/>
    <mergeCell ref="N70:P70"/>
    <mergeCell ref="N71:P71"/>
    <mergeCell ref="N72:P72"/>
    <mergeCell ref="N73:P73"/>
    <mergeCell ref="F60:L60"/>
    <mergeCell ref="F62:L62"/>
    <mergeCell ref="N66:P66"/>
    <mergeCell ref="F68:L68"/>
    <mergeCell ref="F63:L63"/>
    <mergeCell ref="F61:L61"/>
    <mergeCell ref="F64:L64"/>
    <mergeCell ref="F65:L65"/>
    <mergeCell ref="F67:L67"/>
    <mergeCell ref="F66:L66"/>
    <mergeCell ref="N68:P68"/>
    <mergeCell ref="N64:O64"/>
    <mergeCell ref="N67:P67"/>
    <mergeCell ref="S49:T49"/>
    <mergeCell ref="F59:L59"/>
    <mergeCell ref="F57:L57"/>
    <mergeCell ref="F58:L58"/>
    <mergeCell ref="B1:C1"/>
    <mergeCell ref="F1:L2"/>
    <mergeCell ref="B3:E3"/>
    <mergeCell ref="B5:C5"/>
    <mergeCell ref="F5:G5"/>
    <mergeCell ref="J5:K5"/>
    <mergeCell ref="B75:C75"/>
    <mergeCell ref="R5:S5"/>
    <mergeCell ref="R16:S16"/>
    <mergeCell ref="N38:O38"/>
    <mergeCell ref="B56:C56"/>
    <mergeCell ref="B16:C16"/>
    <mergeCell ref="F16:G16"/>
    <mergeCell ref="J16:K16"/>
    <mergeCell ref="N16:O16"/>
    <mergeCell ref="B27:C27"/>
    <mergeCell ref="F27:G27"/>
    <mergeCell ref="J27:K27"/>
    <mergeCell ref="N27:O27"/>
    <mergeCell ref="B38:C38"/>
    <mergeCell ref="F38:G38"/>
    <mergeCell ref="J38:K38"/>
  </mergeCells>
  <pageMargins left="0.7" right="0.7" top="0.75" bottom="0.75" header="0.3" footer="0.3"/>
  <pageSetup scale="66" orientation="portrait" r:id="rId1"/>
  <ignoredErrors>
    <ignoredError sqref="P5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76"/>
  <sheetViews>
    <sheetView view="pageBreakPreview" topLeftCell="A43" zoomScale="180" zoomScaleNormal="100" zoomScaleSheetLayoutView="180" workbookViewId="0">
      <selection activeCell="J74" sqref="J74"/>
    </sheetView>
  </sheetViews>
  <sheetFormatPr defaultColWidth="9.140625" defaultRowHeight="12.75"/>
  <cols>
    <col min="1" max="2" width="3.7109375" style="43" customWidth="1"/>
    <col min="3" max="3" width="15.7109375" style="43" customWidth="1"/>
    <col min="4" max="6" width="3.7109375" style="43" customWidth="1"/>
    <col min="7" max="7" width="15.7109375" style="43" customWidth="1"/>
    <col min="8" max="10" width="3.7109375" style="43" customWidth="1"/>
    <col min="11" max="11" width="15.7109375" style="43" customWidth="1"/>
    <col min="12" max="14" width="3.7109375" style="43" customWidth="1"/>
    <col min="15" max="15" width="15.7109375" style="43" customWidth="1"/>
    <col min="16" max="16" width="3.7109375" style="43" customWidth="1"/>
    <col min="17" max="26" width="3.7109375" customWidth="1"/>
  </cols>
  <sheetData>
    <row r="1" spans="2:16" ht="12.95" customHeight="1">
      <c r="B1" s="754">
        <v>2024</v>
      </c>
      <c r="C1" s="754"/>
      <c r="D1" s="440"/>
      <c r="E1" s="441"/>
      <c r="F1" s="755" t="s">
        <v>508</v>
      </c>
      <c r="G1" s="755"/>
      <c r="H1" s="755"/>
      <c r="I1" s="755"/>
      <c r="J1" s="755"/>
      <c r="K1" s="755"/>
      <c r="L1" s="755"/>
      <c r="M1" s="441"/>
      <c r="N1" s="441"/>
      <c r="O1" s="441"/>
      <c r="P1" s="441"/>
    </row>
    <row r="2" spans="2:16" ht="12.95" customHeight="1">
      <c r="B2" s="440" t="s">
        <v>101</v>
      </c>
      <c r="C2" s="440"/>
      <c r="D2" s="441"/>
      <c r="E2" s="441"/>
      <c r="F2" s="755"/>
      <c r="G2" s="755"/>
      <c r="H2" s="755"/>
      <c r="I2" s="755"/>
      <c r="J2" s="755"/>
      <c r="K2" s="755"/>
      <c r="L2" s="755"/>
      <c r="M2" s="441"/>
      <c r="N2" s="441"/>
      <c r="O2" s="441"/>
      <c r="P2" s="441"/>
    </row>
    <row r="3" spans="2:16" ht="12.95" customHeight="1">
      <c r="B3" s="754" t="s">
        <v>170</v>
      </c>
      <c r="C3" s="754"/>
      <c r="D3" s="754"/>
      <c r="E3" s="754"/>
      <c r="F3" s="756"/>
      <c r="G3" s="756"/>
      <c r="H3" s="756"/>
      <c r="I3" s="756"/>
      <c r="J3" s="756"/>
      <c r="K3" s="756"/>
      <c r="L3" s="756"/>
      <c r="M3" s="441"/>
      <c r="N3" s="441"/>
      <c r="O3" s="441"/>
      <c r="P3" s="441"/>
    </row>
    <row r="4" spans="2:16" ht="12.95" customHeight="1"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 t="s">
        <v>167</v>
      </c>
    </row>
    <row r="5" spans="2:16" ht="12.95" customHeight="1">
      <c r="B5" s="749" t="str">
        <f>'[1]Team Totals'!$A$18</f>
        <v>Blitz</v>
      </c>
      <c r="C5" s="749"/>
      <c r="D5" s="442" t="s">
        <v>210</v>
      </c>
      <c r="E5" s="441"/>
      <c r="F5" s="749" t="str">
        <f>'[1]Team Totals'!$A$11</f>
        <v>Armadillos</v>
      </c>
      <c r="G5" s="749"/>
      <c r="H5" s="442" t="s">
        <v>210</v>
      </c>
      <c r="I5" s="441"/>
      <c r="J5" s="749" t="str">
        <f>'[1]Team Totals'!$A$12</f>
        <v>Bullets</v>
      </c>
      <c r="K5" s="749"/>
      <c r="L5" s="442" t="s">
        <v>210</v>
      </c>
      <c r="M5" s="441"/>
      <c r="N5" s="443" t="str">
        <f>'[1]Team Totals'!$A$4</f>
        <v>Cheetahs</v>
      </c>
      <c r="O5" s="444"/>
      <c r="P5" s="442" t="s">
        <v>210</v>
      </c>
    </row>
    <row r="6" spans="2:16" ht="12.95" customHeight="1">
      <c r="B6" s="445" t="s">
        <v>102</v>
      </c>
      <c r="C6" s="446" t="s">
        <v>744</v>
      </c>
      <c r="D6" s="447">
        <v>0</v>
      </c>
      <c r="E6" s="441"/>
      <c r="F6" s="445" t="s">
        <v>102</v>
      </c>
      <c r="G6" s="448" t="s">
        <v>614</v>
      </c>
      <c r="H6" s="447">
        <v>18</v>
      </c>
      <c r="I6" s="441"/>
      <c r="J6" s="445" t="s">
        <v>102</v>
      </c>
      <c r="K6" s="446" t="s">
        <v>600</v>
      </c>
      <c r="L6" s="447">
        <v>9</v>
      </c>
      <c r="M6" s="441"/>
      <c r="N6" s="445" t="s">
        <v>102</v>
      </c>
      <c r="O6" s="446" t="s">
        <v>494</v>
      </c>
      <c r="P6" s="447">
        <v>6</v>
      </c>
    </row>
    <row r="7" spans="2:16" ht="12.95" customHeight="1">
      <c r="B7" s="445" t="s">
        <v>103</v>
      </c>
      <c r="C7" s="446" t="s">
        <v>422</v>
      </c>
      <c r="D7" s="447">
        <v>6</v>
      </c>
      <c r="E7" s="441"/>
      <c r="F7" s="445" t="s">
        <v>103</v>
      </c>
      <c r="G7" s="446" t="s">
        <v>616</v>
      </c>
      <c r="H7" s="447">
        <v>0</v>
      </c>
      <c r="I7" s="441"/>
      <c r="J7" s="445" t="s">
        <v>103</v>
      </c>
      <c r="K7" s="446" t="s">
        <v>601</v>
      </c>
      <c r="L7" s="447">
        <v>15</v>
      </c>
      <c r="M7" s="441"/>
      <c r="N7" s="445" t="s">
        <v>103</v>
      </c>
      <c r="O7" s="446" t="s">
        <v>543</v>
      </c>
      <c r="P7" s="447">
        <v>6</v>
      </c>
    </row>
    <row r="8" spans="2:16" ht="12.95" customHeight="1">
      <c r="B8" s="445" t="s">
        <v>103</v>
      </c>
      <c r="C8" s="446" t="s">
        <v>762</v>
      </c>
      <c r="D8" s="447">
        <v>8</v>
      </c>
      <c r="E8" s="441"/>
      <c r="F8" s="445" t="s">
        <v>103</v>
      </c>
      <c r="G8" s="449" t="s">
        <v>617</v>
      </c>
      <c r="H8" s="447">
        <v>0</v>
      </c>
      <c r="I8" s="441"/>
      <c r="J8" s="445" t="s">
        <v>103</v>
      </c>
      <c r="K8" s="446" t="s">
        <v>602</v>
      </c>
      <c r="L8" s="447">
        <v>0</v>
      </c>
      <c r="M8" s="441"/>
      <c r="N8" s="445" t="s">
        <v>103</v>
      </c>
      <c r="O8" s="446" t="s">
        <v>544</v>
      </c>
      <c r="P8" s="447">
        <v>0</v>
      </c>
    </row>
    <row r="9" spans="2:16" ht="12.95" customHeight="1">
      <c r="B9" s="445" t="s">
        <v>104</v>
      </c>
      <c r="C9" s="446" t="s">
        <v>748</v>
      </c>
      <c r="D9" s="447">
        <v>6</v>
      </c>
      <c r="E9" s="441"/>
      <c r="F9" s="445" t="s">
        <v>104</v>
      </c>
      <c r="G9" s="449" t="s">
        <v>621</v>
      </c>
      <c r="H9" s="447">
        <v>0</v>
      </c>
      <c r="I9" s="441"/>
      <c r="J9" s="445" t="s">
        <v>104</v>
      </c>
      <c r="K9" s="446" t="s">
        <v>605</v>
      </c>
      <c r="L9" s="447">
        <v>0</v>
      </c>
      <c r="M9" s="441"/>
      <c r="N9" s="445" t="s">
        <v>104</v>
      </c>
      <c r="O9" s="446" t="s">
        <v>546</v>
      </c>
      <c r="P9" s="447">
        <v>0</v>
      </c>
    </row>
    <row r="10" spans="2:16" ht="12.95" customHeight="1">
      <c r="B10" s="445" t="s">
        <v>104</v>
      </c>
      <c r="C10" s="446" t="s">
        <v>749</v>
      </c>
      <c r="D10" s="447">
        <v>0</v>
      </c>
      <c r="E10" s="441"/>
      <c r="F10" s="445" t="s">
        <v>104</v>
      </c>
      <c r="G10" s="449" t="s">
        <v>620</v>
      </c>
      <c r="H10" s="447">
        <v>0</v>
      </c>
      <c r="I10" s="441"/>
      <c r="J10" s="445" t="s">
        <v>104</v>
      </c>
      <c r="K10" s="446" t="s">
        <v>606</v>
      </c>
      <c r="L10" s="447">
        <v>0</v>
      </c>
      <c r="M10" s="441"/>
      <c r="N10" s="445" t="s">
        <v>104</v>
      </c>
      <c r="O10" s="446" t="s">
        <v>547</v>
      </c>
      <c r="P10" s="447">
        <v>6</v>
      </c>
    </row>
    <row r="11" spans="2:16" ht="12.95" customHeight="1">
      <c r="B11" s="445" t="s">
        <v>104</v>
      </c>
      <c r="C11" s="446" t="s">
        <v>750</v>
      </c>
      <c r="D11" s="447">
        <v>0</v>
      </c>
      <c r="E11" s="441"/>
      <c r="F11" s="445" t="s">
        <v>104</v>
      </c>
      <c r="G11" s="449" t="s">
        <v>624</v>
      </c>
      <c r="H11" s="447">
        <v>0</v>
      </c>
      <c r="I11" s="441"/>
      <c r="J11" s="445" t="s">
        <v>104</v>
      </c>
      <c r="K11" s="446" t="s">
        <v>607</v>
      </c>
      <c r="L11" s="447">
        <v>0</v>
      </c>
      <c r="M11" s="441"/>
      <c r="N11" s="445" t="s">
        <v>104</v>
      </c>
      <c r="O11" s="446" t="s">
        <v>550</v>
      </c>
      <c r="P11" s="447">
        <v>9</v>
      </c>
    </row>
    <row r="12" spans="2:16" ht="12.95" customHeight="1">
      <c r="B12" s="445" t="s">
        <v>105</v>
      </c>
      <c r="C12" s="441" t="s">
        <v>753</v>
      </c>
      <c r="D12" s="447">
        <v>7</v>
      </c>
      <c r="E12" s="441"/>
      <c r="F12" s="445" t="s">
        <v>105</v>
      </c>
      <c r="G12" s="446" t="s">
        <v>625</v>
      </c>
      <c r="H12" s="447">
        <v>21</v>
      </c>
      <c r="I12" s="441"/>
      <c r="J12" s="445" t="s">
        <v>105</v>
      </c>
      <c r="K12" s="446" t="s">
        <v>610</v>
      </c>
      <c r="L12" s="447">
        <v>4</v>
      </c>
      <c r="M12" s="441"/>
      <c r="N12" s="445" t="s">
        <v>105</v>
      </c>
      <c r="O12" s="446" t="s">
        <v>551</v>
      </c>
      <c r="P12" s="447">
        <v>11</v>
      </c>
    </row>
    <row r="13" spans="2:16" ht="12.95" customHeight="1">
      <c r="B13" s="445" t="s">
        <v>106</v>
      </c>
      <c r="C13" s="446" t="s">
        <v>754</v>
      </c>
      <c r="D13" s="447">
        <v>0</v>
      </c>
      <c r="E13" s="441"/>
      <c r="F13" s="445" t="s">
        <v>106</v>
      </c>
      <c r="G13" s="446" t="s">
        <v>763</v>
      </c>
      <c r="H13" s="447">
        <v>0</v>
      </c>
      <c r="I13" s="441"/>
      <c r="J13" s="445" t="s">
        <v>106</v>
      </c>
      <c r="K13" s="446" t="s">
        <v>612</v>
      </c>
      <c r="L13" s="447">
        <v>0</v>
      </c>
      <c r="M13" s="441"/>
      <c r="N13" s="445" t="s">
        <v>106</v>
      </c>
      <c r="O13" s="446" t="s">
        <v>553</v>
      </c>
      <c r="P13" s="447">
        <v>0</v>
      </c>
    </row>
    <row r="14" spans="2:16" ht="12.95" customHeight="1">
      <c r="B14" s="445"/>
      <c r="C14" s="450" t="s">
        <v>28</v>
      </c>
      <c r="D14" s="451">
        <f>SUM(D6:D13)</f>
        <v>27</v>
      </c>
      <c r="E14" s="441"/>
      <c r="F14" s="445"/>
      <c r="G14" s="452" t="s">
        <v>28</v>
      </c>
      <c r="H14" s="451">
        <f>SUM(H6:H13)</f>
        <v>39</v>
      </c>
      <c r="I14" s="441"/>
      <c r="J14" s="445"/>
      <c r="K14" s="450" t="s">
        <v>28</v>
      </c>
      <c r="L14" s="451">
        <f>SUM(L6:L13)</f>
        <v>28</v>
      </c>
      <c r="M14" s="441"/>
      <c r="N14" s="445"/>
      <c r="O14" s="450" t="s">
        <v>28</v>
      </c>
      <c r="P14" s="451">
        <f>SUM(P6:P13)</f>
        <v>38</v>
      </c>
    </row>
    <row r="15" spans="2:16" ht="12.95" customHeight="1">
      <c r="B15" s="441"/>
      <c r="C15" s="441"/>
      <c r="D15" s="453"/>
      <c r="E15" s="441"/>
      <c r="F15" s="441"/>
      <c r="G15" s="441"/>
      <c r="H15" s="453"/>
      <c r="I15" s="441"/>
      <c r="J15" s="441"/>
      <c r="K15" s="454"/>
      <c r="L15" s="453"/>
      <c r="M15" s="441"/>
      <c r="N15" s="441"/>
      <c r="O15" s="441"/>
      <c r="P15" s="453"/>
    </row>
    <row r="16" spans="2:16" ht="12.95" customHeight="1">
      <c r="B16" s="749" t="str">
        <f>'[1]Team Totals'!$A$19</f>
        <v>Dogs</v>
      </c>
      <c r="C16" s="749"/>
      <c r="D16" s="442" t="s">
        <v>210</v>
      </c>
      <c r="E16" s="441"/>
      <c r="F16" s="749" t="s">
        <v>408</v>
      </c>
      <c r="G16" s="749"/>
      <c r="H16" s="442" t="s">
        <v>210</v>
      </c>
      <c r="I16" s="441"/>
      <c r="J16" s="749" t="str">
        <f>'[1]Team Totals'!$A$13</f>
        <v>Gamblers</v>
      </c>
      <c r="K16" s="749"/>
      <c r="L16" s="442" t="s">
        <v>210</v>
      </c>
      <c r="M16" s="441"/>
      <c r="N16" s="749" t="str">
        <f>'[1]Team Totals'!$A$5</f>
        <v>Grenadiers</v>
      </c>
      <c r="O16" s="749"/>
      <c r="P16" s="442" t="s">
        <v>210</v>
      </c>
    </row>
    <row r="17" spans="2:16" ht="12.95" customHeight="1">
      <c r="B17" s="445" t="s">
        <v>102</v>
      </c>
      <c r="C17" s="446" t="s">
        <v>728</v>
      </c>
      <c r="D17" s="447">
        <v>18</v>
      </c>
      <c r="E17" s="441"/>
      <c r="F17" s="445" t="s">
        <v>102</v>
      </c>
      <c r="G17" s="446" t="s">
        <v>641</v>
      </c>
      <c r="H17" s="447">
        <v>9</v>
      </c>
      <c r="I17" s="441"/>
      <c r="J17" s="445" t="s">
        <v>102</v>
      </c>
      <c r="K17" s="455" t="s">
        <v>585</v>
      </c>
      <c r="L17" s="447">
        <v>3</v>
      </c>
      <c r="M17" s="441"/>
      <c r="N17" s="445" t="s">
        <v>102</v>
      </c>
      <c r="O17" s="446" t="s">
        <v>530</v>
      </c>
      <c r="P17" s="447">
        <v>6</v>
      </c>
    </row>
    <row r="18" spans="2:16" ht="12.95" customHeight="1">
      <c r="B18" s="445" t="s">
        <v>103</v>
      </c>
      <c r="C18" s="446" t="s">
        <v>731</v>
      </c>
      <c r="D18" s="447">
        <v>6</v>
      </c>
      <c r="E18" s="441"/>
      <c r="F18" s="445" t="s">
        <v>103</v>
      </c>
      <c r="G18" s="446" t="s">
        <v>644</v>
      </c>
      <c r="H18" s="447">
        <v>6</v>
      </c>
      <c r="I18" s="441"/>
      <c r="J18" s="445" t="s">
        <v>103</v>
      </c>
      <c r="K18" s="455" t="s">
        <v>764</v>
      </c>
      <c r="L18" s="447">
        <v>0</v>
      </c>
      <c r="M18" s="441"/>
      <c r="N18" s="445" t="s">
        <v>103</v>
      </c>
      <c r="O18" s="446" t="s">
        <v>532</v>
      </c>
      <c r="P18" s="447">
        <v>6</v>
      </c>
    </row>
    <row r="19" spans="2:16" ht="12.95" customHeight="1">
      <c r="B19" s="445" t="s">
        <v>103</v>
      </c>
      <c r="C19" s="446" t="s">
        <v>732</v>
      </c>
      <c r="D19" s="447">
        <v>0</v>
      </c>
      <c r="E19" s="441"/>
      <c r="F19" s="445" t="s">
        <v>103</v>
      </c>
      <c r="G19" s="446" t="s">
        <v>646</v>
      </c>
      <c r="H19" s="447">
        <v>0</v>
      </c>
      <c r="I19" s="441"/>
      <c r="J19" s="445" t="s">
        <v>103</v>
      </c>
      <c r="K19" s="455" t="s">
        <v>590</v>
      </c>
      <c r="L19" s="447">
        <v>0</v>
      </c>
      <c r="M19" s="441"/>
      <c r="N19" s="445" t="s">
        <v>103</v>
      </c>
      <c r="O19" s="446" t="s">
        <v>533</v>
      </c>
      <c r="P19" s="447">
        <v>0</v>
      </c>
    </row>
    <row r="20" spans="2:16" ht="12.95" customHeight="1">
      <c r="B20" s="445" t="s">
        <v>104</v>
      </c>
      <c r="C20" s="446" t="s">
        <v>735</v>
      </c>
      <c r="D20" s="447">
        <v>0</v>
      </c>
      <c r="E20" s="441"/>
      <c r="F20" s="445" t="s">
        <v>104</v>
      </c>
      <c r="G20" s="446" t="s">
        <v>648</v>
      </c>
      <c r="H20" s="447">
        <v>3</v>
      </c>
      <c r="I20" s="441"/>
      <c r="J20" s="445" t="s">
        <v>104</v>
      </c>
      <c r="K20" s="446" t="s">
        <v>591</v>
      </c>
      <c r="L20" s="447">
        <v>0</v>
      </c>
      <c r="M20" s="441"/>
      <c r="N20" s="445" t="s">
        <v>104</v>
      </c>
      <c r="O20" s="446" t="s">
        <v>534</v>
      </c>
      <c r="P20" s="447">
        <v>6</v>
      </c>
    </row>
    <row r="21" spans="2:16" ht="12.95" customHeight="1">
      <c r="B21" s="445" t="s">
        <v>104</v>
      </c>
      <c r="C21" s="446" t="s">
        <v>736</v>
      </c>
      <c r="D21" s="447">
        <v>0</v>
      </c>
      <c r="E21" s="441"/>
      <c r="F21" s="445" t="s">
        <v>104</v>
      </c>
      <c r="G21" s="446" t="s">
        <v>649</v>
      </c>
      <c r="H21" s="447">
        <v>0</v>
      </c>
      <c r="I21" s="441"/>
      <c r="J21" s="445" t="s">
        <v>104</v>
      </c>
      <c r="K21" s="455" t="s">
        <v>592</v>
      </c>
      <c r="L21" s="447">
        <v>0</v>
      </c>
      <c r="M21" s="441"/>
      <c r="N21" s="445" t="s">
        <v>104</v>
      </c>
      <c r="O21" s="446" t="s">
        <v>535</v>
      </c>
      <c r="P21" s="447">
        <v>0</v>
      </c>
    </row>
    <row r="22" spans="2:16" ht="12.95" customHeight="1">
      <c r="B22" s="445" t="s">
        <v>104</v>
      </c>
      <c r="C22" s="446" t="s">
        <v>737</v>
      </c>
      <c r="D22" s="447">
        <v>0</v>
      </c>
      <c r="E22" s="441"/>
      <c r="F22" s="445" t="s">
        <v>104</v>
      </c>
      <c r="G22" s="446" t="s">
        <v>650</v>
      </c>
      <c r="H22" s="447">
        <v>6</v>
      </c>
      <c r="I22" s="441"/>
      <c r="J22" s="445" t="s">
        <v>104</v>
      </c>
      <c r="K22" s="448" t="s">
        <v>594</v>
      </c>
      <c r="L22" s="447">
        <v>0</v>
      </c>
      <c r="M22" s="441"/>
      <c r="N22" s="445" t="s">
        <v>104</v>
      </c>
      <c r="O22" s="446" t="s">
        <v>536</v>
      </c>
      <c r="P22" s="447">
        <v>0</v>
      </c>
    </row>
    <row r="23" spans="2:16" ht="12.95" customHeight="1">
      <c r="B23" s="445" t="s">
        <v>105</v>
      </c>
      <c r="C23" s="446" t="s">
        <v>741</v>
      </c>
      <c r="D23" s="447">
        <v>23</v>
      </c>
      <c r="E23" s="441"/>
      <c r="F23" s="445" t="s">
        <v>105</v>
      </c>
      <c r="G23" s="446" t="s">
        <v>653</v>
      </c>
      <c r="H23" s="447">
        <v>13</v>
      </c>
      <c r="I23" s="441"/>
      <c r="J23" s="445" t="s">
        <v>105</v>
      </c>
      <c r="K23" s="446" t="s">
        <v>596</v>
      </c>
      <c r="L23" s="447">
        <v>26</v>
      </c>
      <c r="M23" s="441"/>
      <c r="N23" s="445" t="s">
        <v>105</v>
      </c>
      <c r="O23" s="446" t="s">
        <v>538</v>
      </c>
      <c r="P23" s="447">
        <v>4</v>
      </c>
    </row>
    <row r="24" spans="2:16" ht="12.95" customHeight="1">
      <c r="B24" s="445" t="s">
        <v>106</v>
      </c>
      <c r="C24" s="446" t="s">
        <v>742</v>
      </c>
      <c r="D24" s="447">
        <v>0</v>
      </c>
      <c r="E24" s="441"/>
      <c r="F24" s="445" t="s">
        <v>106</v>
      </c>
      <c r="G24" s="446" t="s">
        <v>655</v>
      </c>
      <c r="H24" s="447">
        <v>6</v>
      </c>
      <c r="I24" s="441"/>
      <c r="J24" s="445" t="s">
        <v>106</v>
      </c>
      <c r="K24" s="446" t="s">
        <v>598</v>
      </c>
      <c r="L24" s="447">
        <v>0</v>
      </c>
      <c r="M24" s="441"/>
      <c r="N24" s="445" t="s">
        <v>106</v>
      </c>
      <c r="O24" s="446" t="s">
        <v>423</v>
      </c>
      <c r="P24" s="447">
        <v>0</v>
      </c>
    </row>
    <row r="25" spans="2:16" ht="12.95" customHeight="1">
      <c r="B25" s="445"/>
      <c r="C25" s="450" t="s">
        <v>28</v>
      </c>
      <c r="D25" s="451">
        <f>SUM(D17:D24)</f>
        <v>47</v>
      </c>
      <c r="E25" s="441"/>
      <c r="F25" s="445"/>
      <c r="G25" s="452" t="s">
        <v>28</v>
      </c>
      <c r="H25" s="451">
        <f>SUM(H17:H24)</f>
        <v>43</v>
      </c>
      <c r="I25" s="441"/>
      <c r="J25" s="445"/>
      <c r="K25" s="450" t="s">
        <v>28</v>
      </c>
      <c r="L25" s="451">
        <f>SUM(L17:L24)</f>
        <v>29</v>
      </c>
      <c r="M25" s="441"/>
      <c r="N25" s="445"/>
      <c r="O25" s="450" t="s">
        <v>28</v>
      </c>
      <c r="P25" s="451">
        <f>SUM(P17:P24)</f>
        <v>22</v>
      </c>
    </row>
    <row r="26" spans="2:16" ht="12.95" customHeight="1">
      <c r="B26" s="441"/>
      <c r="C26" s="441"/>
      <c r="D26" s="453"/>
      <c r="E26" s="441"/>
      <c r="F26" s="441"/>
      <c r="G26" s="441"/>
      <c r="H26" s="453"/>
      <c r="I26" s="441"/>
      <c r="J26" s="441"/>
      <c r="K26" s="441"/>
      <c r="L26" s="453"/>
      <c r="M26" s="441"/>
      <c r="N26" s="441"/>
      <c r="O26" s="441"/>
      <c r="P26" s="453"/>
    </row>
    <row r="27" spans="2:16" ht="12.95" customHeight="1">
      <c r="B27" s="749" t="s">
        <v>149</v>
      </c>
      <c r="C27" s="749"/>
      <c r="D27" s="442" t="s">
        <v>210</v>
      </c>
      <c r="E27" s="441"/>
      <c r="F27" s="749" t="s">
        <v>24</v>
      </c>
      <c r="G27" s="749"/>
      <c r="H27" s="442" t="s">
        <v>210</v>
      </c>
      <c r="I27" s="441"/>
      <c r="J27" s="751" t="s">
        <v>19</v>
      </c>
      <c r="K27" s="751"/>
      <c r="L27" s="442" t="s">
        <v>210</v>
      </c>
      <c r="M27" s="441"/>
      <c r="N27" s="749" t="s">
        <v>82</v>
      </c>
      <c r="O27" s="749"/>
      <c r="P27" s="442" t="s">
        <v>210</v>
      </c>
    </row>
    <row r="28" spans="2:16" ht="12.95" customHeight="1">
      <c r="B28" s="445" t="s">
        <v>102</v>
      </c>
      <c r="C28" s="446" t="s">
        <v>713</v>
      </c>
      <c r="D28" s="447">
        <v>0</v>
      </c>
      <c r="E28" s="441"/>
      <c r="F28" s="445" t="s">
        <v>102</v>
      </c>
      <c r="G28" s="446" t="s">
        <v>571</v>
      </c>
      <c r="H28" s="447">
        <v>3</v>
      </c>
      <c r="I28" s="441"/>
      <c r="J28" s="445" t="s">
        <v>102</v>
      </c>
      <c r="K28" s="446" t="s">
        <v>684</v>
      </c>
      <c r="L28" s="447">
        <v>6</v>
      </c>
      <c r="M28" s="441"/>
      <c r="N28" s="445" t="s">
        <v>102</v>
      </c>
      <c r="O28" s="446" t="s">
        <v>557</v>
      </c>
      <c r="P28" s="447">
        <v>0</v>
      </c>
    </row>
    <row r="29" spans="2:16" ht="12.95" customHeight="1">
      <c r="B29" s="445" t="s">
        <v>103</v>
      </c>
      <c r="C29" s="449" t="s">
        <v>496</v>
      </c>
      <c r="D29" s="447">
        <v>6</v>
      </c>
      <c r="E29" s="441"/>
      <c r="F29" s="445" t="s">
        <v>103</v>
      </c>
      <c r="G29" s="446" t="s">
        <v>574</v>
      </c>
      <c r="H29" s="447">
        <v>6</v>
      </c>
      <c r="I29" s="441"/>
      <c r="J29" s="445" t="s">
        <v>103</v>
      </c>
      <c r="K29" s="446" t="s">
        <v>686</v>
      </c>
      <c r="L29" s="447">
        <v>6</v>
      </c>
      <c r="M29" s="441"/>
      <c r="N29" s="445" t="s">
        <v>103</v>
      </c>
      <c r="O29" s="446" t="s">
        <v>558</v>
      </c>
      <c r="P29" s="447">
        <v>6</v>
      </c>
    </row>
    <row r="30" spans="2:16" ht="12.95" customHeight="1">
      <c r="B30" s="445" t="s">
        <v>103</v>
      </c>
      <c r="C30" s="449" t="s">
        <v>716</v>
      </c>
      <c r="D30" s="447">
        <v>6</v>
      </c>
      <c r="E30" s="441"/>
      <c r="F30" s="445" t="s">
        <v>103</v>
      </c>
      <c r="G30" s="446" t="s">
        <v>575</v>
      </c>
      <c r="H30" s="447">
        <v>6</v>
      </c>
      <c r="I30" s="441"/>
      <c r="J30" s="445" t="s">
        <v>103</v>
      </c>
      <c r="K30" s="446" t="s">
        <v>687</v>
      </c>
      <c r="L30" s="447">
        <v>0</v>
      </c>
      <c r="M30" s="441"/>
      <c r="N30" s="445" t="s">
        <v>103</v>
      </c>
      <c r="O30" s="446" t="s">
        <v>559</v>
      </c>
      <c r="P30" s="447">
        <v>6</v>
      </c>
    </row>
    <row r="31" spans="2:16" ht="12.95" customHeight="1">
      <c r="B31" s="445" t="s">
        <v>104</v>
      </c>
      <c r="C31" s="446" t="s">
        <v>719</v>
      </c>
      <c r="D31" s="447">
        <v>0</v>
      </c>
      <c r="E31" s="441"/>
      <c r="F31" s="445" t="s">
        <v>104</v>
      </c>
      <c r="G31" s="446" t="s">
        <v>576</v>
      </c>
      <c r="H31" s="447">
        <v>0</v>
      </c>
      <c r="I31" s="441"/>
      <c r="J31" s="445" t="s">
        <v>104</v>
      </c>
      <c r="K31" s="446" t="s">
        <v>690</v>
      </c>
      <c r="L31" s="447">
        <v>0</v>
      </c>
      <c r="M31" s="441"/>
      <c r="N31" s="445" t="s">
        <v>104</v>
      </c>
      <c r="O31" s="446" t="s">
        <v>562</v>
      </c>
      <c r="P31" s="447">
        <v>0</v>
      </c>
    </row>
    <row r="32" spans="2:16" ht="12.95" customHeight="1">
      <c r="B32" s="445" t="s">
        <v>104</v>
      </c>
      <c r="C32" s="446" t="s">
        <v>720</v>
      </c>
      <c r="D32" s="447">
        <v>0</v>
      </c>
      <c r="E32" s="441"/>
      <c r="F32" s="445" t="s">
        <v>104</v>
      </c>
      <c r="G32" s="446" t="s">
        <v>578</v>
      </c>
      <c r="H32" s="447">
        <v>0</v>
      </c>
      <c r="I32" s="441"/>
      <c r="J32" s="445" t="s">
        <v>104</v>
      </c>
      <c r="K32" s="446" t="s">
        <v>691</v>
      </c>
      <c r="L32" s="447">
        <v>3</v>
      </c>
      <c r="M32" s="441"/>
      <c r="N32" s="445" t="s">
        <v>104</v>
      </c>
      <c r="O32" s="446" t="s">
        <v>563</v>
      </c>
      <c r="P32" s="447">
        <v>0</v>
      </c>
    </row>
    <row r="33" spans="2:16" ht="12.95" customHeight="1">
      <c r="B33" s="445" t="s">
        <v>104</v>
      </c>
      <c r="C33" s="446" t="s">
        <v>723</v>
      </c>
      <c r="D33" s="447">
        <v>0</v>
      </c>
      <c r="E33" s="441"/>
      <c r="F33" s="445" t="s">
        <v>104</v>
      </c>
      <c r="G33" s="446" t="s">
        <v>579</v>
      </c>
      <c r="H33" s="447">
        <v>0</v>
      </c>
      <c r="I33" s="441"/>
      <c r="J33" s="445" t="s">
        <v>104</v>
      </c>
      <c r="K33" s="446" t="s">
        <v>694</v>
      </c>
      <c r="L33" s="447">
        <v>0</v>
      </c>
      <c r="M33" s="441"/>
      <c r="N33" s="445" t="s">
        <v>104</v>
      </c>
      <c r="O33" s="446" t="s">
        <v>564</v>
      </c>
      <c r="P33" s="447">
        <v>0</v>
      </c>
    </row>
    <row r="34" spans="2:16" ht="12.95" customHeight="1">
      <c r="B34" s="445" t="s">
        <v>105</v>
      </c>
      <c r="C34" s="446" t="s">
        <v>724</v>
      </c>
      <c r="D34" s="447">
        <v>11</v>
      </c>
      <c r="E34" s="441"/>
      <c r="F34" s="445" t="s">
        <v>105</v>
      </c>
      <c r="G34" s="446" t="s">
        <v>581</v>
      </c>
      <c r="H34" s="447">
        <v>9</v>
      </c>
      <c r="I34" s="441"/>
      <c r="J34" s="445" t="s">
        <v>105</v>
      </c>
      <c r="K34" s="446" t="s">
        <v>695</v>
      </c>
      <c r="L34" s="447">
        <v>8</v>
      </c>
      <c r="M34" s="441"/>
      <c r="N34" s="445" t="s">
        <v>105</v>
      </c>
      <c r="O34" s="446" t="s">
        <v>567</v>
      </c>
      <c r="P34" s="447">
        <v>1</v>
      </c>
    </row>
    <row r="35" spans="2:16" ht="12.95" customHeight="1">
      <c r="B35" s="445" t="s">
        <v>106</v>
      </c>
      <c r="C35" s="446" t="s">
        <v>726</v>
      </c>
      <c r="D35" s="447">
        <v>0</v>
      </c>
      <c r="E35" s="441"/>
      <c r="F35" s="445" t="s">
        <v>106</v>
      </c>
      <c r="G35" s="446" t="s">
        <v>583</v>
      </c>
      <c r="H35" s="447">
        <v>0</v>
      </c>
      <c r="I35" s="441"/>
      <c r="J35" s="445" t="s">
        <v>106</v>
      </c>
      <c r="K35" s="446" t="s">
        <v>697</v>
      </c>
      <c r="L35" s="447">
        <v>0</v>
      </c>
      <c r="M35" s="441"/>
      <c r="N35" s="445" t="s">
        <v>106</v>
      </c>
      <c r="O35" s="446" t="s">
        <v>569</v>
      </c>
      <c r="P35" s="447">
        <v>0</v>
      </c>
    </row>
    <row r="36" spans="2:16" ht="12.95" customHeight="1">
      <c r="B36" s="445"/>
      <c r="C36" s="450" t="s">
        <v>28</v>
      </c>
      <c r="D36" s="451">
        <f>SUM(D28:D35)</f>
        <v>23</v>
      </c>
      <c r="E36" s="441"/>
      <c r="F36" s="445"/>
      <c r="G36" s="450" t="s">
        <v>28</v>
      </c>
      <c r="H36" s="451">
        <f>SUM(H28:H35)</f>
        <v>24</v>
      </c>
      <c r="I36" s="441"/>
      <c r="J36" s="445"/>
      <c r="K36" s="450" t="s">
        <v>28</v>
      </c>
      <c r="L36" s="451">
        <f>SUM(L28:L35)</f>
        <v>23</v>
      </c>
      <c r="M36" s="441"/>
      <c r="N36" s="446"/>
      <c r="O36" s="452" t="s">
        <v>28</v>
      </c>
      <c r="P36" s="451">
        <f>SUM(P28:P35)</f>
        <v>13</v>
      </c>
    </row>
    <row r="37" spans="2:16" ht="12.95" customHeight="1">
      <c r="B37" s="441"/>
      <c r="C37" s="441"/>
      <c r="D37" s="453"/>
      <c r="E37" s="441"/>
      <c r="F37" s="441"/>
      <c r="G37" s="440"/>
      <c r="H37" s="453"/>
      <c r="I37" s="441"/>
      <c r="J37" s="441"/>
      <c r="K37" s="440"/>
      <c r="L37" s="456"/>
      <c r="M37" s="441"/>
      <c r="N37" s="441"/>
      <c r="O37" s="440"/>
      <c r="P37" s="453"/>
    </row>
    <row r="38" spans="2:16" ht="12.95" customHeight="1">
      <c r="B38" s="749" t="s">
        <v>57</v>
      </c>
      <c r="C38" s="749"/>
      <c r="D38" s="442" t="s">
        <v>210</v>
      </c>
      <c r="E38" s="441"/>
      <c r="F38" s="752" t="str">
        <f>'[1]Team Totals'!$A$28</f>
        <v>Bandits</v>
      </c>
      <c r="G38" s="752"/>
      <c r="H38" s="442" t="s">
        <v>210</v>
      </c>
      <c r="I38" s="441"/>
      <c r="J38" s="752" t="str">
        <f>'[1]Team Totals'!$A$14</f>
        <v>Bellcows</v>
      </c>
      <c r="K38" s="752"/>
      <c r="L38" s="442" t="s">
        <v>210</v>
      </c>
      <c r="M38" s="441"/>
      <c r="N38" s="749" t="s">
        <v>150</v>
      </c>
      <c r="O38" s="749"/>
      <c r="P38" s="442" t="s">
        <v>210</v>
      </c>
    </row>
    <row r="39" spans="2:16" ht="12.95" customHeight="1">
      <c r="B39" s="445" t="s">
        <v>102</v>
      </c>
      <c r="C39" s="446" t="s">
        <v>699</v>
      </c>
      <c r="D39" s="447">
        <v>3</v>
      </c>
      <c r="E39" s="441"/>
      <c r="F39" s="445" t="s">
        <v>102</v>
      </c>
      <c r="G39" s="446" t="s">
        <v>657</v>
      </c>
      <c r="H39" s="447">
        <v>3</v>
      </c>
      <c r="I39" s="441"/>
      <c r="J39" s="445" t="s">
        <v>102</v>
      </c>
      <c r="K39" s="446" t="s">
        <v>628</v>
      </c>
      <c r="L39" s="447">
        <v>3</v>
      </c>
      <c r="M39" s="441"/>
      <c r="N39" s="445" t="s">
        <v>102</v>
      </c>
      <c r="O39" s="446" t="s">
        <v>670</v>
      </c>
      <c r="P39" s="447">
        <v>3</v>
      </c>
    </row>
    <row r="40" spans="2:16" ht="12.95" customHeight="1">
      <c r="B40" s="445" t="s">
        <v>103</v>
      </c>
      <c r="C40" s="446" t="s">
        <v>702</v>
      </c>
      <c r="D40" s="447">
        <v>6</v>
      </c>
      <c r="E40" s="441"/>
      <c r="F40" s="445" t="s">
        <v>103</v>
      </c>
      <c r="G40" s="449" t="s">
        <v>660</v>
      </c>
      <c r="H40" s="447">
        <v>0</v>
      </c>
      <c r="I40" s="441"/>
      <c r="J40" s="445" t="s">
        <v>103</v>
      </c>
      <c r="K40" s="446" t="s">
        <v>493</v>
      </c>
      <c r="L40" s="447">
        <v>0</v>
      </c>
      <c r="M40" s="441"/>
      <c r="N40" s="445" t="s">
        <v>103</v>
      </c>
      <c r="O40" s="446" t="s">
        <v>673</v>
      </c>
      <c r="P40" s="447">
        <v>6</v>
      </c>
    </row>
    <row r="41" spans="2:16" ht="12.95" customHeight="1">
      <c r="B41" s="445" t="s">
        <v>103</v>
      </c>
      <c r="C41" s="446" t="s">
        <v>703</v>
      </c>
      <c r="D41" s="447">
        <v>6</v>
      </c>
      <c r="E41" s="441"/>
      <c r="F41" s="445" t="s">
        <v>103</v>
      </c>
      <c r="G41" s="449" t="s">
        <v>661</v>
      </c>
      <c r="H41" s="447">
        <v>0</v>
      </c>
      <c r="I41" s="441"/>
      <c r="J41" s="445" t="s">
        <v>103</v>
      </c>
      <c r="K41" s="446" t="s">
        <v>631</v>
      </c>
      <c r="L41" s="447">
        <v>6</v>
      </c>
      <c r="M41" s="441"/>
      <c r="N41" s="445" t="s">
        <v>103</v>
      </c>
      <c r="O41" s="446" t="s">
        <v>674</v>
      </c>
      <c r="P41" s="447">
        <v>0</v>
      </c>
    </row>
    <row r="42" spans="2:16" ht="12.95" customHeight="1">
      <c r="B42" s="445" t="s">
        <v>104</v>
      </c>
      <c r="C42" s="446" t="s">
        <v>705</v>
      </c>
      <c r="D42" s="447">
        <v>6</v>
      </c>
      <c r="E42" s="441"/>
      <c r="F42" s="445" t="s">
        <v>104</v>
      </c>
      <c r="G42" s="446" t="s">
        <v>663</v>
      </c>
      <c r="H42" s="447">
        <v>6</v>
      </c>
      <c r="I42" s="441"/>
      <c r="J42" s="445" t="s">
        <v>104</v>
      </c>
      <c r="K42" s="446" t="s">
        <v>633</v>
      </c>
      <c r="L42" s="447">
        <v>0</v>
      </c>
      <c r="M42" s="441"/>
      <c r="N42" s="445" t="s">
        <v>104</v>
      </c>
      <c r="O42" s="446" t="s">
        <v>498</v>
      </c>
      <c r="P42" s="447">
        <v>0</v>
      </c>
    </row>
    <row r="43" spans="2:16" ht="12.95" customHeight="1">
      <c r="B43" s="445" t="s">
        <v>104</v>
      </c>
      <c r="C43" s="446" t="s">
        <v>707</v>
      </c>
      <c r="D43" s="447">
        <v>0</v>
      </c>
      <c r="E43" s="441"/>
      <c r="F43" s="445" t="s">
        <v>104</v>
      </c>
      <c r="G43" s="448" t="s">
        <v>664</v>
      </c>
      <c r="H43" s="447">
        <v>0</v>
      </c>
      <c r="I43" s="441"/>
      <c r="J43" s="445" t="s">
        <v>104</v>
      </c>
      <c r="K43" s="446" t="s">
        <v>634</v>
      </c>
      <c r="L43" s="447">
        <v>0</v>
      </c>
      <c r="M43" s="441"/>
      <c r="N43" s="445" t="s">
        <v>104</v>
      </c>
      <c r="O43" s="446" t="s">
        <v>677</v>
      </c>
      <c r="P43" s="447">
        <v>12</v>
      </c>
    </row>
    <row r="44" spans="2:16" ht="12.95" customHeight="1">
      <c r="B44" s="445" t="s">
        <v>104</v>
      </c>
      <c r="C44" s="446" t="s">
        <v>706</v>
      </c>
      <c r="D44" s="447">
        <v>0</v>
      </c>
      <c r="E44" s="441"/>
      <c r="F44" s="445" t="s">
        <v>104</v>
      </c>
      <c r="G44" s="446" t="s">
        <v>666</v>
      </c>
      <c r="H44" s="447">
        <v>0</v>
      </c>
      <c r="I44" s="441"/>
      <c r="J44" s="445" t="s">
        <v>104</v>
      </c>
      <c r="K44" s="446" t="s">
        <v>636</v>
      </c>
      <c r="L44" s="447">
        <v>3</v>
      </c>
      <c r="M44" s="441"/>
      <c r="N44" s="445" t="s">
        <v>104</v>
      </c>
      <c r="O44" s="446" t="s">
        <v>497</v>
      </c>
      <c r="P44" s="447">
        <v>3</v>
      </c>
    </row>
    <row r="45" spans="2:16" ht="12.95" customHeight="1">
      <c r="B45" s="445" t="s">
        <v>105</v>
      </c>
      <c r="C45" s="446" t="s">
        <v>710</v>
      </c>
      <c r="D45" s="447">
        <v>10</v>
      </c>
      <c r="E45" s="441"/>
      <c r="F45" s="445" t="s">
        <v>105</v>
      </c>
      <c r="G45" s="446" t="s">
        <v>667</v>
      </c>
      <c r="H45" s="447">
        <v>8</v>
      </c>
      <c r="I45" s="441"/>
      <c r="J45" s="445" t="s">
        <v>105</v>
      </c>
      <c r="K45" s="446" t="s">
        <v>638</v>
      </c>
      <c r="L45" s="447">
        <v>20</v>
      </c>
      <c r="M45" s="441"/>
      <c r="N45" s="445" t="s">
        <v>105</v>
      </c>
      <c r="O45" s="446" t="s">
        <v>681</v>
      </c>
      <c r="P45" s="447">
        <v>8</v>
      </c>
    </row>
    <row r="46" spans="2:16" ht="12.95" customHeight="1">
      <c r="B46" s="445" t="s">
        <v>106</v>
      </c>
      <c r="C46" s="446" t="s">
        <v>711</v>
      </c>
      <c r="D46" s="447">
        <v>0</v>
      </c>
      <c r="E46" s="441"/>
      <c r="F46" s="445" t="s">
        <v>106</v>
      </c>
      <c r="G46" s="446" t="s">
        <v>668</v>
      </c>
      <c r="H46" s="447">
        <v>0</v>
      </c>
      <c r="I46" s="441"/>
      <c r="J46" s="445" t="s">
        <v>106</v>
      </c>
      <c r="K46" s="446" t="s">
        <v>639</v>
      </c>
      <c r="L46" s="447">
        <v>12</v>
      </c>
      <c r="M46" s="441"/>
      <c r="N46" s="445" t="s">
        <v>106</v>
      </c>
      <c r="O46" s="446" t="s">
        <v>682</v>
      </c>
      <c r="P46" s="447">
        <v>0</v>
      </c>
    </row>
    <row r="47" spans="2:16" ht="12.95" customHeight="1">
      <c r="B47" s="445"/>
      <c r="C47" s="450" t="s">
        <v>28</v>
      </c>
      <c r="D47" s="451">
        <f>SUM(D39:D46)</f>
        <v>31</v>
      </c>
      <c r="E47" s="441"/>
      <c r="F47" s="445"/>
      <c r="G47" s="450" t="s">
        <v>28</v>
      </c>
      <c r="H47" s="451">
        <f>SUM(H39:H46)</f>
        <v>17</v>
      </c>
      <c r="I47" s="441"/>
      <c r="J47" s="445"/>
      <c r="K47" s="450" t="s">
        <v>28</v>
      </c>
      <c r="L47" s="451">
        <f>SUM(L39:L46)</f>
        <v>44</v>
      </c>
      <c r="M47" s="441"/>
      <c r="N47" s="445"/>
      <c r="O47" s="450" t="s">
        <v>28</v>
      </c>
      <c r="P47" s="451">
        <f>SUM(P39:P46)</f>
        <v>32</v>
      </c>
    </row>
    <row r="48" spans="2:16" ht="12.95" customHeight="1">
      <c r="B48" s="441"/>
      <c r="C48" s="441"/>
      <c r="D48" s="441"/>
      <c r="E48" s="441"/>
      <c r="F48" s="441"/>
      <c r="G48" s="441"/>
      <c r="H48" s="441"/>
      <c r="I48" s="441"/>
      <c r="J48" s="441"/>
      <c r="K48" s="441"/>
      <c r="L48" s="441"/>
      <c r="M48" s="441"/>
      <c r="N48" s="441"/>
      <c r="O48" s="441"/>
      <c r="P48" s="441"/>
    </row>
    <row r="49" spans="2:20" ht="12.95" customHeight="1">
      <c r="B49" s="750" t="s">
        <v>30</v>
      </c>
      <c r="C49" s="750"/>
      <c r="D49" s="750"/>
      <c r="E49" s="750"/>
      <c r="F49" s="750"/>
      <c r="G49" s="750"/>
      <c r="H49" s="750"/>
      <c r="I49" s="750"/>
      <c r="J49" s="750"/>
      <c r="K49" s="750"/>
      <c r="L49" s="750"/>
      <c r="M49" s="750"/>
      <c r="N49" s="750"/>
      <c r="O49" s="457" t="s">
        <v>101</v>
      </c>
      <c r="P49" s="458"/>
    </row>
    <row r="50" spans="2:20" ht="12.95" customHeight="1">
      <c r="B50" s="459"/>
      <c r="C50" s="460" t="s">
        <v>756</v>
      </c>
      <c r="D50" s="461">
        <f>D14</f>
        <v>27</v>
      </c>
      <c r="E50" s="462"/>
      <c r="F50" s="463" t="s">
        <v>31</v>
      </c>
      <c r="G50" s="460" t="s">
        <v>758</v>
      </c>
      <c r="H50" s="461">
        <f>P47</f>
        <v>32</v>
      </c>
      <c r="I50" s="462"/>
      <c r="J50" s="464"/>
      <c r="K50" s="460" t="s">
        <v>82</v>
      </c>
      <c r="L50" s="461">
        <f>P36</f>
        <v>13</v>
      </c>
      <c r="M50" s="462"/>
      <c r="N50" s="465"/>
      <c r="O50" s="460" t="s">
        <v>183</v>
      </c>
      <c r="P50" s="466">
        <f>H47</f>
        <v>17</v>
      </c>
      <c r="R50" s="426"/>
      <c r="S50" s="357"/>
      <c r="T50" s="355"/>
    </row>
    <row r="51" spans="2:20" ht="12.95" customHeight="1">
      <c r="B51" s="467" t="s">
        <v>81</v>
      </c>
      <c r="C51" s="440" t="s">
        <v>408</v>
      </c>
      <c r="D51" s="468">
        <f>H25</f>
        <v>43</v>
      </c>
      <c r="E51" s="468"/>
      <c r="F51" s="469"/>
      <c r="G51" s="440" t="s">
        <v>149</v>
      </c>
      <c r="H51" s="468">
        <f>D36</f>
        <v>23</v>
      </c>
      <c r="I51" s="441"/>
      <c r="J51" s="469" t="s">
        <v>31</v>
      </c>
      <c r="K51" s="440" t="s">
        <v>759</v>
      </c>
      <c r="L51" s="468">
        <f>L25</f>
        <v>29</v>
      </c>
      <c r="M51" s="441"/>
      <c r="N51" s="469" t="s">
        <v>31</v>
      </c>
      <c r="O51" s="440" t="s">
        <v>237</v>
      </c>
      <c r="P51" s="470">
        <f>H14</f>
        <v>39</v>
      </c>
      <c r="R51" s="426"/>
      <c r="S51" s="357"/>
      <c r="T51" s="355"/>
    </row>
    <row r="52" spans="2:20" ht="12.95" customHeight="1">
      <c r="B52" s="471"/>
      <c r="C52" s="472"/>
      <c r="D52" s="472"/>
      <c r="E52" s="441"/>
      <c r="F52" s="456"/>
      <c r="G52" s="472"/>
      <c r="H52" s="472"/>
      <c r="I52" s="441"/>
      <c r="J52" s="473"/>
      <c r="K52" s="472"/>
      <c r="L52" s="472"/>
      <c r="M52" s="441"/>
      <c r="N52" s="474"/>
      <c r="O52" s="472"/>
      <c r="P52" s="475"/>
      <c r="R52" s="426"/>
      <c r="S52" s="357"/>
      <c r="T52" s="355"/>
    </row>
    <row r="53" spans="2:20" ht="12.95" customHeight="1">
      <c r="B53" s="467"/>
      <c r="C53" s="440" t="s">
        <v>111</v>
      </c>
      <c r="D53" s="468">
        <f>P25</f>
        <v>22</v>
      </c>
      <c r="E53" s="441"/>
      <c r="F53" s="476" t="s">
        <v>81</v>
      </c>
      <c r="G53" s="440" t="s">
        <v>20</v>
      </c>
      <c r="H53" s="468">
        <f>L14</f>
        <v>28</v>
      </c>
      <c r="I53" s="441"/>
      <c r="J53" s="476" t="s">
        <v>81</v>
      </c>
      <c r="K53" s="440" t="s">
        <v>21</v>
      </c>
      <c r="L53" s="468">
        <f>D25</f>
        <v>47</v>
      </c>
      <c r="M53" s="441"/>
      <c r="N53" s="476"/>
      <c r="O53" s="440" t="s">
        <v>57</v>
      </c>
      <c r="P53" s="470">
        <f>D47</f>
        <v>31</v>
      </c>
      <c r="R53" s="426"/>
      <c r="S53" s="357"/>
      <c r="T53" s="355"/>
    </row>
    <row r="54" spans="2:20" ht="12.95" customHeight="1">
      <c r="B54" s="477" t="s">
        <v>31</v>
      </c>
      <c r="C54" s="478" t="s">
        <v>757</v>
      </c>
      <c r="D54" s="479">
        <f>P14</f>
        <v>38</v>
      </c>
      <c r="E54" s="478"/>
      <c r="F54" s="480"/>
      <c r="G54" s="478" t="s">
        <v>233</v>
      </c>
      <c r="H54" s="479">
        <f>H36</f>
        <v>24</v>
      </c>
      <c r="I54" s="481"/>
      <c r="J54" s="482"/>
      <c r="K54" s="478" t="s">
        <v>760</v>
      </c>
      <c r="L54" s="479">
        <f>L36</f>
        <v>23</v>
      </c>
      <c r="M54" s="481"/>
      <c r="N54" s="480" t="s">
        <v>31</v>
      </c>
      <c r="O54" s="478" t="s">
        <v>761</v>
      </c>
      <c r="P54" s="483">
        <f>L47</f>
        <v>44</v>
      </c>
      <c r="R54" s="426"/>
      <c r="S54" s="357"/>
      <c r="T54" s="355"/>
    </row>
    <row r="55" spans="2:20" ht="12.95" customHeight="1">
      <c r="B55" s="441"/>
      <c r="C55" s="441"/>
      <c r="D55" s="441"/>
      <c r="E55" s="441"/>
      <c r="F55" s="472"/>
      <c r="G55" s="472"/>
      <c r="H55" s="472"/>
      <c r="I55" s="472"/>
      <c r="J55" s="472"/>
      <c r="K55" s="472"/>
      <c r="L55" s="472"/>
      <c r="M55" s="441"/>
      <c r="N55" s="441"/>
      <c r="O55" s="441"/>
      <c r="P55" s="441"/>
      <c r="R55" s="426"/>
      <c r="S55" s="357"/>
      <c r="T55" s="355"/>
    </row>
    <row r="56" spans="2:20" ht="12.95" customHeight="1">
      <c r="B56" s="753" t="s">
        <v>54</v>
      </c>
      <c r="C56" s="753"/>
      <c r="D56" s="484" t="s">
        <v>29</v>
      </c>
      <c r="E56" s="441"/>
      <c r="F56" s="485" t="s">
        <v>32</v>
      </c>
      <c r="G56" s="486"/>
      <c r="H56" s="486"/>
      <c r="I56" s="486"/>
      <c r="J56" s="486"/>
      <c r="K56" s="486"/>
      <c r="L56" s="484"/>
      <c r="M56" s="440"/>
      <c r="N56" s="485" t="s">
        <v>407</v>
      </c>
      <c r="O56" s="486"/>
      <c r="P56" s="484"/>
      <c r="R56" s="426"/>
      <c r="S56" s="357"/>
      <c r="T56" s="355"/>
    </row>
    <row r="57" spans="2:20" ht="12.95" customHeight="1">
      <c r="B57" s="487" t="s">
        <v>21</v>
      </c>
      <c r="C57" s="488"/>
      <c r="D57" s="447">
        <f>$D$25</f>
        <v>47</v>
      </c>
      <c r="E57" s="441"/>
      <c r="F57" s="741" t="s">
        <v>779</v>
      </c>
      <c r="G57" s="741"/>
      <c r="H57" s="741"/>
      <c r="I57" s="741"/>
      <c r="J57" s="741"/>
      <c r="K57" s="741"/>
      <c r="L57" s="741"/>
      <c r="M57" s="441"/>
      <c r="N57" s="489" t="s">
        <v>154</v>
      </c>
      <c r="O57" s="460"/>
      <c r="P57" s="490"/>
      <c r="R57" s="426"/>
      <c r="S57" s="357"/>
      <c r="T57" s="355"/>
    </row>
    <row r="58" spans="2:20" ht="12.95" customHeight="1">
      <c r="B58" s="487" t="s">
        <v>151</v>
      </c>
      <c r="C58" s="488"/>
      <c r="D58" s="447">
        <f>$L$47</f>
        <v>44</v>
      </c>
      <c r="E58" s="441"/>
      <c r="F58" s="741" t="s">
        <v>780</v>
      </c>
      <c r="G58" s="741"/>
      <c r="H58" s="741"/>
      <c r="I58" s="741"/>
      <c r="J58" s="741"/>
      <c r="K58" s="741"/>
      <c r="L58" s="741"/>
      <c r="M58" s="441"/>
      <c r="N58" s="491" t="s">
        <v>781</v>
      </c>
      <c r="O58" s="481"/>
      <c r="P58" s="492">
        <f>MAX(D6:D12,H6:H12,L6:L12,P6:P12,D17:D23,H17:H23,L17:L23,P17:P23,D28:D34,H28:H34,L28:L34,P28:P34,D39:D45,H39:H45,L39:L45,P39:P45)</f>
        <v>26</v>
      </c>
      <c r="R58" s="151"/>
      <c r="S58" s="155"/>
      <c r="T58" s="152"/>
    </row>
    <row r="59" spans="2:20" ht="12.95" customHeight="1">
      <c r="B59" s="487" t="s">
        <v>408</v>
      </c>
      <c r="C59" s="488"/>
      <c r="D59" s="447">
        <f>$H$25</f>
        <v>43</v>
      </c>
      <c r="E59" s="441"/>
      <c r="F59" s="741" t="s">
        <v>782</v>
      </c>
      <c r="G59" s="741"/>
      <c r="H59" s="741"/>
      <c r="I59" s="741"/>
      <c r="J59" s="741"/>
      <c r="K59" s="741"/>
      <c r="L59" s="741"/>
      <c r="M59" s="441"/>
      <c r="N59" s="489" t="s">
        <v>155</v>
      </c>
      <c r="O59" s="460"/>
      <c r="P59" s="490"/>
    </row>
    <row r="60" spans="2:20" ht="12.95" customHeight="1">
      <c r="B60" s="487" t="s">
        <v>145</v>
      </c>
      <c r="C60" s="488"/>
      <c r="D60" s="447">
        <f>$H$14</f>
        <v>39</v>
      </c>
      <c r="E60" s="441"/>
      <c r="F60" s="741" t="s">
        <v>783</v>
      </c>
      <c r="G60" s="741"/>
      <c r="H60" s="741"/>
      <c r="I60" s="741"/>
      <c r="J60" s="741"/>
      <c r="K60" s="741"/>
      <c r="L60" s="741"/>
      <c r="M60" s="441"/>
      <c r="N60" s="742" t="s">
        <v>21</v>
      </c>
      <c r="O60" s="742"/>
      <c r="P60" s="492">
        <f>MAX(D14,H14,L14,P14,D25,H25,L25,P25,D36,H36,L36,P36,D47,H47,L47,P47)</f>
        <v>47</v>
      </c>
    </row>
    <row r="61" spans="2:20" ht="12.95" customHeight="1">
      <c r="B61" s="487" t="s">
        <v>26</v>
      </c>
      <c r="C61" s="488"/>
      <c r="D61" s="447">
        <f>$P$14</f>
        <v>38</v>
      </c>
      <c r="E61" s="441"/>
      <c r="F61" s="741" t="s">
        <v>784</v>
      </c>
      <c r="G61" s="741"/>
      <c r="H61" s="741"/>
      <c r="I61" s="741"/>
      <c r="J61" s="741"/>
      <c r="K61" s="741"/>
      <c r="L61" s="741"/>
      <c r="M61" s="441"/>
      <c r="N61" s="493" t="s">
        <v>156</v>
      </c>
      <c r="O61" s="441"/>
      <c r="P61" s="494"/>
    </row>
    <row r="62" spans="2:20" ht="12.95" customHeight="1">
      <c r="B62" s="487" t="s">
        <v>150</v>
      </c>
      <c r="C62" s="488"/>
      <c r="D62" s="447">
        <f>$P$47</f>
        <v>32</v>
      </c>
      <c r="E62" s="441"/>
      <c r="F62" s="741" t="s">
        <v>785</v>
      </c>
      <c r="G62" s="741"/>
      <c r="H62" s="741"/>
      <c r="I62" s="741"/>
      <c r="J62" s="741"/>
      <c r="K62" s="741"/>
      <c r="L62" s="741"/>
      <c r="M62" s="441"/>
      <c r="N62" s="743" t="s">
        <v>82</v>
      </c>
      <c r="O62" s="743"/>
      <c r="P62" s="494">
        <f>MIN(D14,H14,L14,P14,D25,H25,L25,P25,D36,H36,L36,P36,D47,H47,L47,P47)</f>
        <v>13</v>
      </c>
    </row>
    <row r="63" spans="2:20" ht="12.95" customHeight="1">
      <c r="B63" s="487" t="s">
        <v>57</v>
      </c>
      <c r="C63" s="488"/>
      <c r="D63" s="447">
        <f>$D$47</f>
        <v>31</v>
      </c>
      <c r="E63" s="441"/>
      <c r="F63" s="741" t="s">
        <v>786</v>
      </c>
      <c r="G63" s="741"/>
      <c r="H63" s="741"/>
      <c r="I63" s="741"/>
      <c r="J63" s="741"/>
      <c r="K63" s="741"/>
      <c r="L63" s="741"/>
      <c r="M63" s="441"/>
      <c r="N63" s="489" t="s">
        <v>166</v>
      </c>
      <c r="O63" s="462"/>
      <c r="P63" s="466"/>
    </row>
    <row r="64" spans="2:20" ht="12.95" customHeight="1">
      <c r="B64" s="487" t="s">
        <v>25</v>
      </c>
      <c r="C64" s="488"/>
      <c r="D64" s="447">
        <f>$L$25</f>
        <v>29</v>
      </c>
      <c r="E64" s="441"/>
      <c r="F64" s="741" t="s">
        <v>787</v>
      </c>
      <c r="G64" s="741"/>
      <c r="H64" s="741"/>
      <c r="I64" s="741"/>
      <c r="J64" s="741"/>
      <c r="K64" s="741"/>
      <c r="L64" s="741"/>
      <c r="M64" s="441"/>
      <c r="N64" s="742" t="s">
        <v>82</v>
      </c>
      <c r="O64" s="742"/>
      <c r="P64" s="492">
        <v>30</v>
      </c>
    </row>
    <row r="65" spans="2:30" ht="12.95" customHeight="1">
      <c r="B65" s="487" t="s">
        <v>20</v>
      </c>
      <c r="C65" s="488"/>
      <c r="D65" s="447">
        <f>$L$14</f>
        <v>28</v>
      </c>
      <c r="E65" s="441"/>
      <c r="F65" s="741" t="s">
        <v>788</v>
      </c>
      <c r="G65" s="741"/>
      <c r="H65" s="741"/>
      <c r="I65" s="741"/>
      <c r="J65" s="741"/>
      <c r="K65" s="741"/>
      <c r="L65" s="741"/>
      <c r="M65" s="441"/>
      <c r="N65" s="441"/>
      <c r="O65" s="441"/>
      <c r="P65" s="441"/>
    </row>
    <row r="66" spans="2:30" ht="12.95" customHeight="1">
      <c r="B66" s="487" t="s">
        <v>107</v>
      </c>
      <c r="C66" s="488"/>
      <c r="D66" s="447">
        <f>$D$14</f>
        <v>27</v>
      </c>
      <c r="E66" s="441"/>
      <c r="F66" s="741" t="s">
        <v>789</v>
      </c>
      <c r="G66" s="741"/>
      <c r="H66" s="741"/>
      <c r="I66" s="741"/>
      <c r="J66" s="741"/>
      <c r="K66" s="741"/>
      <c r="L66" s="741"/>
      <c r="M66" s="441"/>
      <c r="N66" s="744" t="s">
        <v>56</v>
      </c>
      <c r="O66" s="744"/>
      <c r="P66" s="744"/>
    </row>
    <row r="67" spans="2:30" ht="12.95" customHeight="1">
      <c r="B67" s="487" t="s">
        <v>24</v>
      </c>
      <c r="C67" s="488"/>
      <c r="D67" s="447">
        <f>$H$36</f>
        <v>24</v>
      </c>
      <c r="E67" s="441"/>
      <c r="F67" s="741" t="s">
        <v>807</v>
      </c>
      <c r="G67" s="741"/>
      <c r="H67" s="741"/>
      <c r="I67" s="741"/>
      <c r="J67" s="741"/>
      <c r="K67" s="741"/>
      <c r="L67" s="741"/>
      <c r="M67" s="441"/>
      <c r="N67" s="739" t="s">
        <v>790</v>
      </c>
      <c r="O67" s="739"/>
      <c r="P67" s="739"/>
      <c r="R67" s="45"/>
      <c r="S67" s="64"/>
      <c r="U67" s="72"/>
      <c r="V67" s="45"/>
      <c r="W67" s="64"/>
      <c r="Y67" s="72"/>
      <c r="Z67" s="45"/>
      <c r="AA67" s="64"/>
      <c r="AC67" s="45"/>
      <c r="AD67" s="45"/>
    </row>
    <row r="68" spans="2:30" ht="12.95" customHeight="1">
      <c r="B68" s="487" t="s">
        <v>19</v>
      </c>
      <c r="C68" s="488"/>
      <c r="D68" s="447">
        <f>$L$36</f>
        <v>23</v>
      </c>
      <c r="E68" s="441"/>
      <c r="F68" s="741" t="s">
        <v>804</v>
      </c>
      <c r="G68" s="741"/>
      <c r="H68" s="741"/>
      <c r="I68" s="741"/>
      <c r="J68" s="741"/>
      <c r="K68" s="741"/>
      <c r="L68" s="741"/>
      <c r="M68" s="441"/>
      <c r="N68" s="739" t="s">
        <v>791</v>
      </c>
      <c r="O68" s="739"/>
      <c r="P68" s="739"/>
      <c r="R68" s="45"/>
      <c r="S68" s="64"/>
      <c r="U68" s="34"/>
      <c r="V68" s="45"/>
      <c r="W68" s="64"/>
      <c r="Y68" s="34"/>
      <c r="Z68" s="45"/>
      <c r="AA68" s="64"/>
      <c r="AC68" s="72"/>
      <c r="AD68" s="45"/>
    </row>
    <row r="69" spans="2:30" ht="12.95" customHeight="1">
      <c r="B69" s="487" t="s">
        <v>149</v>
      </c>
      <c r="C69" s="488"/>
      <c r="D69" s="447">
        <f>$D$36</f>
        <v>23</v>
      </c>
      <c r="E69" s="441"/>
      <c r="F69" s="741" t="s">
        <v>792</v>
      </c>
      <c r="G69" s="741"/>
      <c r="H69" s="741"/>
      <c r="I69" s="741"/>
      <c r="J69" s="741"/>
      <c r="K69" s="741"/>
      <c r="L69" s="741"/>
      <c r="M69" s="441"/>
      <c r="N69" s="739" t="s">
        <v>793</v>
      </c>
      <c r="O69" s="739"/>
      <c r="P69" s="739"/>
      <c r="R69" s="150"/>
      <c r="S69" s="150"/>
      <c r="U69" s="34"/>
      <c r="Y69" s="34"/>
      <c r="Z69" s="150"/>
      <c r="AA69" s="150"/>
      <c r="AC69" s="101"/>
      <c r="AD69" s="150"/>
    </row>
    <row r="70" spans="2:30" ht="12.95" customHeight="1">
      <c r="B70" s="487" t="s">
        <v>111</v>
      </c>
      <c r="C70" s="488"/>
      <c r="D70" s="447">
        <f>$P$25</f>
        <v>22</v>
      </c>
      <c r="E70" s="441"/>
      <c r="F70" s="741" t="s">
        <v>794</v>
      </c>
      <c r="G70" s="741"/>
      <c r="H70" s="741"/>
      <c r="I70" s="741"/>
      <c r="J70" s="741"/>
      <c r="K70" s="741"/>
      <c r="L70" s="741"/>
      <c r="M70" s="441"/>
      <c r="N70" s="739" t="s">
        <v>795</v>
      </c>
      <c r="O70" s="739"/>
      <c r="P70" s="739"/>
      <c r="R70" s="45"/>
      <c r="S70" s="64"/>
      <c r="U70" s="145"/>
      <c r="V70" s="45"/>
      <c r="W70" s="64"/>
      <c r="Y70" s="145"/>
      <c r="Z70" s="45"/>
      <c r="AA70" s="64"/>
      <c r="AC70" s="72"/>
      <c r="AD70" s="45"/>
    </row>
    <row r="71" spans="2:30" ht="12.95" customHeight="1">
      <c r="B71" s="487" t="s">
        <v>183</v>
      </c>
      <c r="C71" s="488"/>
      <c r="D71" s="447">
        <f>$H$47</f>
        <v>17</v>
      </c>
      <c r="E71" s="441"/>
      <c r="F71" s="741" t="s">
        <v>796</v>
      </c>
      <c r="G71" s="741"/>
      <c r="H71" s="741"/>
      <c r="I71" s="741"/>
      <c r="J71" s="741"/>
      <c r="K71" s="741"/>
      <c r="L71" s="741"/>
      <c r="M71" s="441"/>
      <c r="N71" s="739" t="s">
        <v>797</v>
      </c>
      <c r="O71" s="739"/>
      <c r="P71" s="739"/>
      <c r="R71" s="45"/>
      <c r="S71" s="64"/>
      <c r="T71" s="64"/>
      <c r="U71" s="64"/>
      <c r="V71" s="45"/>
      <c r="W71" s="64"/>
      <c r="X71" s="34"/>
      <c r="Y71" s="64"/>
      <c r="Z71" s="45"/>
      <c r="AA71" s="64"/>
      <c r="AB71" s="34"/>
      <c r="AC71" s="64"/>
      <c r="AD71" s="45"/>
    </row>
    <row r="72" spans="2:30" ht="12.95" customHeight="1">
      <c r="B72" s="487" t="s">
        <v>82</v>
      </c>
      <c r="C72" s="488"/>
      <c r="D72" s="447">
        <f>$P$36</f>
        <v>13</v>
      </c>
      <c r="E72" s="441"/>
      <c r="F72" s="741" t="s">
        <v>798</v>
      </c>
      <c r="G72" s="741"/>
      <c r="H72" s="741"/>
      <c r="I72" s="741"/>
      <c r="J72" s="741"/>
      <c r="K72" s="741"/>
      <c r="L72" s="741"/>
      <c r="M72" s="441"/>
      <c r="N72" s="739" t="s">
        <v>799</v>
      </c>
      <c r="O72" s="739"/>
      <c r="P72" s="739"/>
      <c r="R72" s="355"/>
      <c r="S72" s="357"/>
      <c r="T72" s="357"/>
    </row>
    <row r="73" spans="2:30" ht="12.95" customHeight="1">
      <c r="B73" s="472"/>
      <c r="C73" s="472"/>
      <c r="D73" s="472"/>
      <c r="E73" s="441"/>
      <c r="F73" s="472"/>
      <c r="G73" s="472"/>
      <c r="H73" s="472"/>
      <c r="I73" s="472"/>
      <c r="J73" s="472"/>
      <c r="K73" s="472"/>
      <c r="L73" s="472"/>
      <c r="M73" s="441"/>
      <c r="N73" s="739" t="s">
        <v>800</v>
      </c>
      <c r="O73" s="739"/>
      <c r="P73" s="739"/>
      <c r="R73" s="355"/>
      <c r="S73" s="357"/>
      <c r="T73" s="357"/>
    </row>
    <row r="74" spans="2:30" ht="12.95" customHeight="1">
      <c r="B74" s="747" t="s">
        <v>110</v>
      </c>
      <c r="C74" s="747"/>
      <c r="D74" s="747"/>
      <c r="E74" s="441"/>
      <c r="F74" s="495" t="s">
        <v>81</v>
      </c>
      <c r="G74" s="745" t="s">
        <v>58</v>
      </c>
      <c r="H74" s="745"/>
      <c r="I74" s="496">
        <v>3</v>
      </c>
      <c r="J74" s="496">
        <f>$I$74</f>
        <v>3</v>
      </c>
      <c r="K74" s="740" t="s">
        <v>801</v>
      </c>
      <c r="L74" s="740"/>
      <c r="M74" s="441"/>
      <c r="N74" s="739" t="s">
        <v>802</v>
      </c>
      <c r="O74" s="739"/>
      <c r="P74" s="739"/>
      <c r="R74" s="355"/>
      <c r="S74" s="357"/>
      <c r="T74" s="357"/>
    </row>
    <row r="75" spans="2:30" ht="12.95" customHeight="1">
      <c r="B75" s="748" t="s">
        <v>466</v>
      </c>
      <c r="C75" s="748"/>
      <c r="D75" s="498">
        <f>MAX('[1]Team Totals'!$T$8,'[1]Team Totals'!$T$15,'[1]Team Totals'!$T$22,'[1]Team Totals'!$T$29)</f>
        <v>140</v>
      </c>
      <c r="E75" s="441"/>
      <c r="F75" s="499" t="s">
        <v>31</v>
      </c>
      <c r="G75" s="746" t="s">
        <v>59</v>
      </c>
      <c r="H75" s="746"/>
      <c r="I75" s="500">
        <v>5</v>
      </c>
      <c r="J75" s="500">
        <f>$I$75</f>
        <v>5</v>
      </c>
      <c r="K75" s="740" t="s">
        <v>803</v>
      </c>
      <c r="L75" s="740"/>
      <c r="M75" s="441"/>
      <c r="N75" s="738" t="str">
        <f>$B$3</f>
        <v>ALL NFL TEAMS PLAYING</v>
      </c>
      <c r="O75" s="738"/>
      <c r="P75" s="738"/>
    </row>
    <row r="76" spans="2:30" ht="12.95" customHeight="1"/>
  </sheetData>
  <sortState xmlns:xlrd2="http://schemas.microsoft.com/office/spreadsheetml/2017/richdata2" ref="B57:D72">
    <sortCondition descending="1" ref="D72"/>
  </sortState>
  <mergeCells count="56">
    <mergeCell ref="B3:E3"/>
    <mergeCell ref="B1:C1"/>
    <mergeCell ref="B5:C5"/>
    <mergeCell ref="F5:G5"/>
    <mergeCell ref="F1:L2"/>
    <mergeCell ref="J5:K5"/>
    <mergeCell ref="F3:L3"/>
    <mergeCell ref="B56:C56"/>
    <mergeCell ref="F61:L61"/>
    <mergeCell ref="F59:L59"/>
    <mergeCell ref="F62:L62"/>
    <mergeCell ref="F63:L63"/>
    <mergeCell ref="F57:L57"/>
    <mergeCell ref="B16:C16"/>
    <mergeCell ref="N27:O27"/>
    <mergeCell ref="N38:O38"/>
    <mergeCell ref="B49:N49"/>
    <mergeCell ref="B27:C27"/>
    <mergeCell ref="J27:K27"/>
    <mergeCell ref="F38:G38"/>
    <mergeCell ref="B38:C38"/>
    <mergeCell ref="F27:G27"/>
    <mergeCell ref="N16:O16"/>
    <mergeCell ref="J16:K16"/>
    <mergeCell ref="F16:G16"/>
    <mergeCell ref="J38:K38"/>
    <mergeCell ref="B74:D74"/>
    <mergeCell ref="B75:C75"/>
    <mergeCell ref="N72:P72"/>
    <mergeCell ref="N73:P73"/>
    <mergeCell ref="F64:L64"/>
    <mergeCell ref="F66:L66"/>
    <mergeCell ref="F69:L69"/>
    <mergeCell ref="F70:L70"/>
    <mergeCell ref="F71:L71"/>
    <mergeCell ref="F72:L72"/>
    <mergeCell ref="F67:L67"/>
    <mergeCell ref="N71:P71"/>
    <mergeCell ref="N68:P68"/>
    <mergeCell ref="N69:P69"/>
    <mergeCell ref="N67:P67"/>
    <mergeCell ref="N70:P70"/>
    <mergeCell ref="N75:P75"/>
    <mergeCell ref="N74:P74"/>
    <mergeCell ref="K74:L74"/>
    <mergeCell ref="K75:L75"/>
    <mergeCell ref="F58:L58"/>
    <mergeCell ref="F68:L68"/>
    <mergeCell ref="F60:L60"/>
    <mergeCell ref="N60:O60"/>
    <mergeCell ref="N62:O62"/>
    <mergeCell ref="F65:L65"/>
    <mergeCell ref="N66:P66"/>
    <mergeCell ref="N64:O64"/>
    <mergeCell ref="G74:H74"/>
    <mergeCell ref="G75:H75"/>
  </mergeCells>
  <phoneticPr fontId="0" type="noConversion"/>
  <pageMargins left="0.57999999999999996" right="0" top="0.09" bottom="0" header="0.13" footer="0.5"/>
  <pageSetup scale="81" orientation="portrait" horizontalDpi="4294967293" r:id="rId1"/>
  <headerFooter alignWithMargins="0"/>
  <webPublishItems count="1">
    <webPublishItem id="11549" divId="04BDFLOfficialScoring_11549" sourceType="printArea" destinationFile="C:\Documents and Settings\default\My Documents\BDFL 2004\ScoringW2.htm"/>
  </webPublishItem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A306"/>
  <sheetViews>
    <sheetView view="pageBreakPreview" topLeftCell="A145" zoomScale="180" zoomScaleNormal="100" zoomScaleSheetLayoutView="180" workbookViewId="0">
      <selection activeCell="F143" sqref="F143"/>
    </sheetView>
  </sheetViews>
  <sheetFormatPr defaultColWidth="9.140625" defaultRowHeight="12.75"/>
  <cols>
    <col min="1" max="1" width="4.7109375" style="103" customWidth="1"/>
    <col min="2" max="2" width="15.5703125" style="103" customWidth="1"/>
    <col min="3" max="20" width="5.28515625" style="103" customWidth="1"/>
    <col min="21" max="22" width="5.7109375" style="103" customWidth="1"/>
    <col min="23" max="23" width="3.42578125" style="14" customWidth="1"/>
    <col min="24" max="24" width="4.28515625" style="14" customWidth="1"/>
    <col min="25" max="25" width="14.85546875" style="14" customWidth="1"/>
    <col min="26" max="26" width="11.7109375" style="14" customWidth="1"/>
    <col min="27" max="27" width="4.85546875" style="14" customWidth="1"/>
    <col min="28" max="16384" width="9.140625" style="14"/>
  </cols>
  <sheetData>
    <row r="1" spans="1:27">
      <c r="A1" s="93" t="s">
        <v>488</v>
      </c>
      <c r="B1" s="93"/>
      <c r="C1" s="94"/>
      <c r="D1" s="94"/>
      <c r="E1" s="95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1:27">
      <c r="A2" s="94"/>
      <c r="B2" s="14"/>
      <c r="C2" s="273" t="s">
        <v>0</v>
      </c>
      <c r="D2" s="273" t="s">
        <v>1</v>
      </c>
      <c r="E2" s="273" t="s">
        <v>2</v>
      </c>
      <c r="F2" s="273" t="s">
        <v>3</v>
      </c>
      <c r="G2" s="273" t="s">
        <v>4</v>
      </c>
      <c r="H2" s="273" t="s">
        <v>5</v>
      </c>
      <c r="I2" s="273" t="s">
        <v>6</v>
      </c>
      <c r="J2" s="273" t="s">
        <v>7</v>
      </c>
      <c r="K2" s="273" t="s">
        <v>8</v>
      </c>
      <c r="L2" s="273" t="s">
        <v>9</v>
      </c>
      <c r="M2" s="273" t="s">
        <v>10</v>
      </c>
      <c r="N2" s="273" t="s">
        <v>11</v>
      </c>
      <c r="O2" s="273" t="s">
        <v>12</v>
      </c>
      <c r="P2" s="273" t="s">
        <v>13</v>
      </c>
      <c r="Q2" s="273" t="s">
        <v>14</v>
      </c>
      <c r="R2" s="273" t="s">
        <v>15</v>
      </c>
      <c r="S2" s="273" t="s">
        <v>16</v>
      </c>
      <c r="T2" s="273" t="s">
        <v>202</v>
      </c>
      <c r="U2" s="273" t="s">
        <v>37</v>
      </c>
      <c r="V2" s="274" t="s">
        <v>38</v>
      </c>
      <c r="X2" s="15"/>
      <c r="Y2" s="16"/>
      <c r="Z2" s="16"/>
      <c r="AA2" s="16"/>
    </row>
    <row r="3" spans="1:27">
      <c r="A3" s="115"/>
      <c r="B3" s="116" t="s">
        <v>108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6"/>
      <c r="X3" s="17"/>
      <c r="Y3" s="17"/>
      <c r="Z3" s="17"/>
      <c r="AA3" s="18"/>
    </row>
    <row r="4" spans="1:27">
      <c r="A4" s="268" t="s">
        <v>39</v>
      </c>
      <c r="B4" s="430" t="s">
        <v>744</v>
      </c>
      <c r="C4" s="273">
        <v>0</v>
      </c>
      <c r="D4" s="273">
        <v>0</v>
      </c>
      <c r="E4" s="273">
        <v>0</v>
      </c>
      <c r="F4" s="273">
        <v>0</v>
      </c>
      <c r="G4" s="273">
        <v>0</v>
      </c>
      <c r="H4" s="273">
        <v>0</v>
      </c>
      <c r="I4" s="273">
        <v>0</v>
      </c>
      <c r="J4" s="273">
        <v>0</v>
      </c>
      <c r="K4" s="273">
        <v>0</v>
      </c>
      <c r="L4" s="273">
        <v>0</v>
      </c>
      <c r="M4" s="273">
        <v>0</v>
      </c>
      <c r="N4" s="273">
        <v>0</v>
      </c>
      <c r="O4" s="273">
        <v>0</v>
      </c>
      <c r="P4" s="273">
        <v>0</v>
      </c>
      <c r="Q4" s="273">
        <v>0</v>
      </c>
      <c r="R4" s="273">
        <v>0</v>
      </c>
      <c r="S4" s="273">
        <v>0</v>
      </c>
      <c r="T4" s="273">
        <v>0</v>
      </c>
      <c r="U4" s="273">
        <f t="shared" ref="U4:U19" si="0">SUM(C4:T4)</f>
        <v>0</v>
      </c>
      <c r="V4" s="274">
        <f t="shared" ref="V4:V19" si="1">U4/18</f>
        <v>0</v>
      </c>
      <c r="X4" s="16"/>
      <c r="Y4" s="19"/>
      <c r="Z4" s="16"/>
      <c r="AA4" s="16"/>
    </row>
    <row r="5" spans="1:27">
      <c r="A5" s="269" t="s">
        <v>40</v>
      </c>
      <c r="B5" s="430" t="s">
        <v>745</v>
      </c>
      <c r="C5" s="273">
        <v>0</v>
      </c>
      <c r="D5" s="273">
        <v>0</v>
      </c>
      <c r="E5" s="273">
        <v>0</v>
      </c>
      <c r="F5" s="273">
        <v>0</v>
      </c>
      <c r="G5" s="273">
        <v>0</v>
      </c>
      <c r="H5" s="273">
        <v>0</v>
      </c>
      <c r="I5" s="273">
        <v>0</v>
      </c>
      <c r="J5" s="273">
        <v>0</v>
      </c>
      <c r="K5" s="273">
        <v>0</v>
      </c>
      <c r="L5" s="273">
        <v>0</v>
      </c>
      <c r="M5" s="273">
        <v>0</v>
      </c>
      <c r="N5" s="273">
        <v>0</v>
      </c>
      <c r="O5" s="273">
        <v>0</v>
      </c>
      <c r="P5" s="273">
        <v>0</v>
      </c>
      <c r="Q5" s="273">
        <v>0</v>
      </c>
      <c r="R5" s="273">
        <v>0</v>
      </c>
      <c r="S5" s="273">
        <v>0</v>
      </c>
      <c r="T5" s="273">
        <v>0</v>
      </c>
      <c r="U5" s="273">
        <f t="shared" si="0"/>
        <v>0</v>
      </c>
      <c r="V5" s="274">
        <f t="shared" si="1"/>
        <v>0</v>
      </c>
      <c r="X5" s="16"/>
      <c r="Y5" s="19"/>
      <c r="Z5" s="16"/>
      <c r="AA5" s="16"/>
    </row>
    <row r="6" spans="1:27">
      <c r="A6" s="269" t="s">
        <v>41</v>
      </c>
      <c r="B6" s="430" t="s">
        <v>806</v>
      </c>
      <c r="C6" s="273">
        <v>0</v>
      </c>
      <c r="D6" s="273">
        <v>0</v>
      </c>
      <c r="E6" s="273">
        <v>0</v>
      </c>
      <c r="F6" s="273">
        <v>0</v>
      </c>
      <c r="G6" s="273">
        <v>0</v>
      </c>
      <c r="H6" s="273">
        <v>0</v>
      </c>
      <c r="I6" s="273">
        <v>0</v>
      </c>
      <c r="J6" s="273">
        <v>0</v>
      </c>
      <c r="K6" s="273">
        <v>0</v>
      </c>
      <c r="L6" s="273">
        <v>0</v>
      </c>
      <c r="M6" s="273">
        <v>0</v>
      </c>
      <c r="N6" s="273">
        <v>0</v>
      </c>
      <c r="O6" s="273">
        <v>0</v>
      </c>
      <c r="P6" s="273">
        <v>0</v>
      </c>
      <c r="Q6" s="273">
        <v>0</v>
      </c>
      <c r="R6" s="273">
        <v>0</v>
      </c>
      <c r="S6" s="273">
        <v>0</v>
      </c>
      <c r="T6" s="273">
        <v>0</v>
      </c>
      <c r="U6" s="273">
        <f t="shared" si="0"/>
        <v>0</v>
      </c>
      <c r="V6" s="274">
        <f t="shared" si="1"/>
        <v>0</v>
      </c>
      <c r="X6" s="16"/>
      <c r="Y6" s="19"/>
      <c r="Z6" s="16"/>
      <c r="AA6" s="16"/>
    </row>
    <row r="7" spans="1:27">
      <c r="A7" s="269" t="s">
        <v>42</v>
      </c>
      <c r="B7" s="430" t="s">
        <v>422</v>
      </c>
      <c r="C7" s="273">
        <v>0</v>
      </c>
      <c r="D7" s="273">
        <v>0</v>
      </c>
      <c r="E7" s="273">
        <v>0</v>
      </c>
      <c r="F7" s="273">
        <v>0</v>
      </c>
      <c r="G7" s="273">
        <v>0</v>
      </c>
      <c r="H7" s="273">
        <v>0</v>
      </c>
      <c r="I7" s="273">
        <v>0</v>
      </c>
      <c r="J7" s="273">
        <v>0</v>
      </c>
      <c r="K7" s="273">
        <v>0</v>
      </c>
      <c r="L7" s="273">
        <v>0</v>
      </c>
      <c r="M7" s="273">
        <v>0</v>
      </c>
      <c r="N7" s="273">
        <v>0</v>
      </c>
      <c r="O7" s="273">
        <v>0</v>
      </c>
      <c r="P7" s="273">
        <v>0</v>
      </c>
      <c r="Q7" s="273">
        <v>0</v>
      </c>
      <c r="R7" s="273">
        <v>0</v>
      </c>
      <c r="S7" s="273">
        <v>0</v>
      </c>
      <c r="T7" s="273">
        <v>0</v>
      </c>
      <c r="U7" s="273">
        <f t="shared" si="0"/>
        <v>0</v>
      </c>
      <c r="V7" s="274">
        <f t="shared" si="1"/>
        <v>0</v>
      </c>
      <c r="X7" s="16"/>
      <c r="Y7" s="19"/>
      <c r="Z7" s="16"/>
      <c r="AA7" s="16"/>
    </row>
    <row r="8" spans="1:27">
      <c r="A8" s="269" t="s">
        <v>43</v>
      </c>
      <c r="B8" s="430" t="s">
        <v>746</v>
      </c>
      <c r="C8" s="273">
        <v>0</v>
      </c>
      <c r="D8" s="273">
        <v>0</v>
      </c>
      <c r="E8" s="273">
        <v>0</v>
      </c>
      <c r="F8" s="273">
        <v>0</v>
      </c>
      <c r="G8" s="273">
        <v>0</v>
      </c>
      <c r="H8" s="273">
        <v>0</v>
      </c>
      <c r="I8" s="273">
        <v>0</v>
      </c>
      <c r="J8" s="273">
        <v>0</v>
      </c>
      <c r="K8" s="273">
        <v>0</v>
      </c>
      <c r="L8" s="273">
        <v>0</v>
      </c>
      <c r="M8" s="273">
        <v>0</v>
      </c>
      <c r="N8" s="273">
        <v>0</v>
      </c>
      <c r="O8" s="273">
        <v>0</v>
      </c>
      <c r="P8" s="273">
        <v>0</v>
      </c>
      <c r="Q8" s="273">
        <v>0</v>
      </c>
      <c r="R8" s="273">
        <v>0</v>
      </c>
      <c r="S8" s="273">
        <v>0</v>
      </c>
      <c r="T8" s="273">
        <v>0</v>
      </c>
      <c r="U8" s="273">
        <f t="shared" si="0"/>
        <v>0</v>
      </c>
      <c r="V8" s="274">
        <f t="shared" si="1"/>
        <v>0</v>
      </c>
      <c r="Y8" s="19"/>
      <c r="Z8" s="16"/>
      <c r="AA8" s="16"/>
    </row>
    <row r="9" spans="1:27">
      <c r="A9" s="269" t="s">
        <v>44</v>
      </c>
      <c r="B9" s="430" t="s">
        <v>747</v>
      </c>
      <c r="C9" s="273">
        <v>0</v>
      </c>
      <c r="D9" s="273">
        <v>0</v>
      </c>
      <c r="E9" s="273">
        <v>0</v>
      </c>
      <c r="F9" s="273">
        <v>0</v>
      </c>
      <c r="G9" s="273">
        <v>0</v>
      </c>
      <c r="H9" s="273">
        <v>0</v>
      </c>
      <c r="I9" s="273">
        <v>0</v>
      </c>
      <c r="J9" s="273">
        <v>0</v>
      </c>
      <c r="K9" s="273">
        <v>0</v>
      </c>
      <c r="L9" s="273">
        <v>0</v>
      </c>
      <c r="M9" s="273">
        <v>0</v>
      </c>
      <c r="N9" s="273">
        <v>0</v>
      </c>
      <c r="O9" s="273">
        <v>0</v>
      </c>
      <c r="P9" s="273">
        <v>0</v>
      </c>
      <c r="Q9" s="273">
        <v>0</v>
      </c>
      <c r="R9" s="273">
        <v>0</v>
      </c>
      <c r="S9" s="273">
        <v>0</v>
      </c>
      <c r="T9" s="273">
        <v>0</v>
      </c>
      <c r="U9" s="273">
        <f t="shared" si="0"/>
        <v>0</v>
      </c>
      <c r="V9" s="274">
        <f t="shared" si="1"/>
        <v>0</v>
      </c>
      <c r="Y9" s="19"/>
      <c r="Z9" s="16"/>
      <c r="AA9" s="16"/>
    </row>
    <row r="10" spans="1:27">
      <c r="A10" s="269" t="s">
        <v>45</v>
      </c>
      <c r="B10" s="517" t="s">
        <v>846</v>
      </c>
      <c r="C10" s="273">
        <v>0</v>
      </c>
      <c r="D10" s="273">
        <v>0</v>
      </c>
      <c r="E10" s="273">
        <v>0</v>
      </c>
      <c r="F10" s="273">
        <v>0</v>
      </c>
      <c r="G10" s="273">
        <v>0</v>
      </c>
      <c r="H10" s="273">
        <v>0</v>
      </c>
      <c r="I10" s="273">
        <v>0</v>
      </c>
      <c r="J10" s="273">
        <v>0</v>
      </c>
      <c r="K10" s="273">
        <v>0</v>
      </c>
      <c r="L10" s="273">
        <v>0</v>
      </c>
      <c r="M10" s="273">
        <v>0</v>
      </c>
      <c r="N10" s="273">
        <v>0</v>
      </c>
      <c r="O10" s="273">
        <v>0</v>
      </c>
      <c r="P10" s="273">
        <v>0</v>
      </c>
      <c r="Q10" s="273">
        <v>0</v>
      </c>
      <c r="R10" s="273">
        <v>0</v>
      </c>
      <c r="S10" s="273">
        <v>0</v>
      </c>
      <c r="T10" s="273">
        <v>0</v>
      </c>
      <c r="U10" s="273">
        <f t="shared" si="0"/>
        <v>0</v>
      </c>
      <c r="V10" s="274">
        <f t="shared" si="1"/>
        <v>0</v>
      </c>
      <c r="Y10" s="19"/>
      <c r="Z10" s="16"/>
      <c r="AA10" s="16"/>
    </row>
    <row r="11" spans="1:27">
      <c r="A11" s="268" t="s">
        <v>46</v>
      </c>
      <c r="B11" s="430" t="s">
        <v>748</v>
      </c>
      <c r="C11" s="273">
        <v>0</v>
      </c>
      <c r="D11" s="273">
        <v>0</v>
      </c>
      <c r="E11" s="273">
        <v>0</v>
      </c>
      <c r="F11" s="273">
        <v>0</v>
      </c>
      <c r="G11" s="273">
        <v>0</v>
      </c>
      <c r="H11" s="273">
        <v>0</v>
      </c>
      <c r="I11" s="273">
        <v>0</v>
      </c>
      <c r="J11" s="273">
        <v>0</v>
      </c>
      <c r="K11" s="273">
        <v>0</v>
      </c>
      <c r="L11" s="273">
        <v>0</v>
      </c>
      <c r="M11" s="273">
        <v>0</v>
      </c>
      <c r="N11" s="273">
        <v>0</v>
      </c>
      <c r="O11" s="273">
        <v>0</v>
      </c>
      <c r="P11" s="273">
        <v>0</v>
      </c>
      <c r="Q11" s="273">
        <v>0</v>
      </c>
      <c r="R11" s="273">
        <v>0</v>
      </c>
      <c r="S11" s="273">
        <v>0</v>
      </c>
      <c r="T11" s="273">
        <v>0</v>
      </c>
      <c r="U11" s="273">
        <f t="shared" si="0"/>
        <v>0</v>
      </c>
      <c r="V11" s="274">
        <f t="shared" si="1"/>
        <v>0</v>
      </c>
    </row>
    <row r="12" spans="1:27">
      <c r="A12" s="269" t="s">
        <v>47</v>
      </c>
      <c r="B12" s="517" t="s">
        <v>1193</v>
      </c>
      <c r="C12" s="273">
        <v>0</v>
      </c>
      <c r="D12" s="273">
        <v>0</v>
      </c>
      <c r="E12" s="273">
        <v>0</v>
      </c>
      <c r="F12" s="273">
        <v>0</v>
      </c>
      <c r="G12" s="273">
        <v>0</v>
      </c>
      <c r="H12" s="273">
        <v>0</v>
      </c>
      <c r="I12" s="273">
        <v>0</v>
      </c>
      <c r="J12" s="273">
        <v>0</v>
      </c>
      <c r="K12" s="273">
        <v>0</v>
      </c>
      <c r="L12" s="273">
        <v>0</v>
      </c>
      <c r="M12" s="273">
        <v>0</v>
      </c>
      <c r="N12" s="273">
        <v>0</v>
      </c>
      <c r="O12" s="273">
        <v>0</v>
      </c>
      <c r="P12" s="273">
        <v>0</v>
      </c>
      <c r="Q12" s="273">
        <v>0</v>
      </c>
      <c r="R12" s="273">
        <v>0</v>
      </c>
      <c r="S12" s="273">
        <v>0</v>
      </c>
      <c r="T12" s="273">
        <v>0</v>
      </c>
      <c r="U12" s="273">
        <f t="shared" si="0"/>
        <v>0</v>
      </c>
      <c r="V12" s="274">
        <f t="shared" si="1"/>
        <v>0</v>
      </c>
      <c r="Y12" s="16"/>
      <c r="Z12" s="20"/>
      <c r="AA12" s="15"/>
    </row>
    <row r="13" spans="1:27">
      <c r="A13" s="269" t="s">
        <v>48</v>
      </c>
      <c r="B13" s="430" t="s">
        <v>750</v>
      </c>
      <c r="C13" s="273">
        <v>0</v>
      </c>
      <c r="D13" s="273">
        <v>0</v>
      </c>
      <c r="E13" s="273">
        <v>0</v>
      </c>
      <c r="F13" s="273">
        <v>0</v>
      </c>
      <c r="G13" s="273">
        <v>0</v>
      </c>
      <c r="H13" s="273">
        <v>0</v>
      </c>
      <c r="I13" s="273">
        <v>0</v>
      </c>
      <c r="J13" s="273">
        <v>0</v>
      </c>
      <c r="K13" s="273">
        <v>0</v>
      </c>
      <c r="L13" s="273">
        <v>0</v>
      </c>
      <c r="M13" s="273">
        <v>0</v>
      </c>
      <c r="N13" s="273">
        <v>0</v>
      </c>
      <c r="O13" s="273">
        <v>0</v>
      </c>
      <c r="P13" s="273">
        <v>0</v>
      </c>
      <c r="Q13" s="273">
        <v>0</v>
      </c>
      <c r="R13" s="273">
        <v>0</v>
      </c>
      <c r="S13" s="273">
        <v>0</v>
      </c>
      <c r="T13" s="273">
        <v>0</v>
      </c>
      <c r="U13" s="273">
        <f t="shared" si="0"/>
        <v>0</v>
      </c>
      <c r="V13" s="274">
        <f t="shared" si="1"/>
        <v>0</v>
      </c>
    </row>
    <row r="14" spans="1:27">
      <c r="A14" s="269" t="s">
        <v>49</v>
      </c>
      <c r="B14" s="430" t="s">
        <v>751</v>
      </c>
      <c r="C14" s="273">
        <v>0</v>
      </c>
      <c r="D14" s="273">
        <v>0</v>
      </c>
      <c r="E14" s="273">
        <v>0</v>
      </c>
      <c r="F14" s="273">
        <v>0</v>
      </c>
      <c r="G14" s="273">
        <v>0</v>
      </c>
      <c r="H14" s="273">
        <v>0</v>
      </c>
      <c r="I14" s="273">
        <v>0</v>
      </c>
      <c r="J14" s="273">
        <v>0</v>
      </c>
      <c r="K14" s="273">
        <v>0</v>
      </c>
      <c r="L14" s="273">
        <v>0</v>
      </c>
      <c r="M14" s="273">
        <v>0</v>
      </c>
      <c r="N14" s="273">
        <v>0</v>
      </c>
      <c r="O14" s="273">
        <v>0</v>
      </c>
      <c r="P14" s="273">
        <v>0</v>
      </c>
      <c r="Q14" s="273">
        <v>0</v>
      </c>
      <c r="R14" s="273">
        <v>0</v>
      </c>
      <c r="S14" s="273">
        <v>0</v>
      </c>
      <c r="T14" s="273">
        <v>0</v>
      </c>
      <c r="U14" s="273">
        <f t="shared" si="0"/>
        <v>0</v>
      </c>
      <c r="V14" s="274">
        <f t="shared" si="1"/>
        <v>0</v>
      </c>
    </row>
    <row r="15" spans="1:27">
      <c r="A15" s="269" t="s">
        <v>50</v>
      </c>
      <c r="B15" s="430" t="s">
        <v>752</v>
      </c>
      <c r="C15" s="273">
        <v>0</v>
      </c>
      <c r="D15" s="273">
        <v>0</v>
      </c>
      <c r="E15" s="273">
        <v>0</v>
      </c>
      <c r="F15" s="273">
        <v>0</v>
      </c>
      <c r="G15" s="273">
        <v>0</v>
      </c>
      <c r="H15" s="273">
        <v>0</v>
      </c>
      <c r="I15" s="273">
        <v>0</v>
      </c>
      <c r="J15" s="273">
        <v>0</v>
      </c>
      <c r="K15" s="273">
        <v>0</v>
      </c>
      <c r="L15" s="273">
        <v>0</v>
      </c>
      <c r="M15" s="273">
        <v>0</v>
      </c>
      <c r="N15" s="273">
        <v>0</v>
      </c>
      <c r="O15" s="273">
        <v>0</v>
      </c>
      <c r="P15" s="273">
        <v>0</v>
      </c>
      <c r="Q15" s="273">
        <v>0</v>
      </c>
      <c r="R15" s="273">
        <v>0</v>
      </c>
      <c r="S15" s="273">
        <v>0</v>
      </c>
      <c r="T15" s="273">
        <v>0</v>
      </c>
      <c r="U15" s="273">
        <f t="shared" si="0"/>
        <v>0</v>
      </c>
      <c r="V15" s="274">
        <f t="shared" si="1"/>
        <v>0</v>
      </c>
      <c r="X15" s="16"/>
      <c r="Y15" s="19"/>
      <c r="Z15" s="16"/>
      <c r="AA15" s="16"/>
    </row>
    <row r="16" spans="1:27">
      <c r="A16" s="269" t="s">
        <v>51</v>
      </c>
      <c r="B16" s="431" t="s">
        <v>753</v>
      </c>
      <c r="C16" s="273">
        <v>0</v>
      </c>
      <c r="D16" s="273">
        <v>0</v>
      </c>
      <c r="E16" s="273">
        <v>0</v>
      </c>
      <c r="F16" s="273">
        <v>0</v>
      </c>
      <c r="G16" s="273">
        <v>0</v>
      </c>
      <c r="H16" s="273">
        <v>0</v>
      </c>
      <c r="I16" s="273">
        <v>0</v>
      </c>
      <c r="J16" s="273">
        <v>0</v>
      </c>
      <c r="K16" s="273">
        <v>0</v>
      </c>
      <c r="L16" s="273">
        <v>0</v>
      </c>
      <c r="M16" s="273">
        <v>0</v>
      </c>
      <c r="N16" s="273">
        <v>0</v>
      </c>
      <c r="O16" s="273">
        <v>0</v>
      </c>
      <c r="P16" s="273">
        <v>0</v>
      </c>
      <c r="Q16" s="273">
        <v>0</v>
      </c>
      <c r="R16" s="273">
        <v>0</v>
      </c>
      <c r="S16" s="273">
        <v>0</v>
      </c>
      <c r="T16" s="273">
        <v>0</v>
      </c>
      <c r="U16" s="273">
        <f t="shared" si="0"/>
        <v>0</v>
      </c>
      <c r="V16" s="274">
        <f t="shared" si="1"/>
        <v>0</v>
      </c>
    </row>
    <row r="17" spans="1:27">
      <c r="A17" s="269" t="s">
        <v>52</v>
      </c>
      <c r="B17" s="430" t="s">
        <v>492</v>
      </c>
      <c r="C17" s="273">
        <v>0</v>
      </c>
      <c r="D17" s="273">
        <v>0</v>
      </c>
      <c r="E17" s="273">
        <v>0</v>
      </c>
      <c r="F17" s="273">
        <v>0</v>
      </c>
      <c r="G17" s="273">
        <v>0</v>
      </c>
      <c r="H17" s="273">
        <v>0</v>
      </c>
      <c r="I17" s="273">
        <v>0</v>
      </c>
      <c r="J17" s="273">
        <v>0</v>
      </c>
      <c r="K17" s="273">
        <v>0</v>
      </c>
      <c r="L17" s="273">
        <v>0</v>
      </c>
      <c r="M17" s="273">
        <v>0</v>
      </c>
      <c r="N17" s="273">
        <v>0</v>
      </c>
      <c r="O17" s="273">
        <v>0</v>
      </c>
      <c r="P17" s="273">
        <v>0</v>
      </c>
      <c r="Q17" s="273">
        <v>0</v>
      </c>
      <c r="R17" s="273">
        <v>0</v>
      </c>
      <c r="S17" s="273">
        <v>0</v>
      </c>
      <c r="T17" s="273">
        <v>0</v>
      </c>
      <c r="U17" s="273">
        <f t="shared" si="0"/>
        <v>0</v>
      </c>
      <c r="V17" s="274">
        <f t="shared" si="1"/>
        <v>0</v>
      </c>
    </row>
    <row r="18" spans="1:27">
      <c r="A18" s="269" t="s">
        <v>146</v>
      </c>
      <c r="B18" s="430" t="s">
        <v>754</v>
      </c>
      <c r="C18" s="273">
        <v>0</v>
      </c>
      <c r="D18" s="273">
        <v>0</v>
      </c>
      <c r="E18" s="273">
        <v>0</v>
      </c>
      <c r="F18" s="273">
        <v>0</v>
      </c>
      <c r="G18" s="273">
        <v>0</v>
      </c>
      <c r="H18" s="273">
        <v>0</v>
      </c>
      <c r="I18" s="273">
        <v>0</v>
      </c>
      <c r="J18" s="273">
        <v>0</v>
      </c>
      <c r="K18" s="273">
        <v>0</v>
      </c>
      <c r="L18" s="273">
        <v>0</v>
      </c>
      <c r="M18" s="273">
        <v>0</v>
      </c>
      <c r="N18" s="273">
        <v>0</v>
      </c>
      <c r="O18" s="273">
        <v>0</v>
      </c>
      <c r="P18" s="273">
        <v>0</v>
      </c>
      <c r="Q18" s="273">
        <v>0</v>
      </c>
      <c r="R18" s="273">
        <v>0</v>
      </c>
      <c r="S18" s="273">
        <v>0</v>
      </c>
      <c r="T18" s="273">
        <v>0</v>
      </c>
      <c r="U18" s="273">
        <f t="shared" si="0"/>
        <v>0</v>
      </c>
      <c r="V18" s="274">
        <f t="shared" si="1"/>
        <v>0</v>
      </c>
      <c r="X18" s="16"/>
      <c r="Y18" s="19"/>
      <c r="Z18" s="16"/>
      <c r="AA18" s="16"/>
    </row>
    <row r="19" spans="1:27">
      <c r="A19" s="269" t="s">
        <v>147</v>
      </c>
      <c r="B19" s="430" t="s">
        <v>755</v>
      </c>
      <c r="C19" s="273">
        <v>0</v>
      </c>
      <c r="D19" s="273">
        <v>0</v>
      </c>
      <c r="E19" s="273">
        <v>0</v>
      </c>
      <c r="F19" s="273">
        <v>0</v>
      </c>
      <c r="G19" s="273">
        <v>0</v>
      </c>
      <c r="H19" s="273">
        <v>0</v>
      </c>
      <c r="I19" s="273">
        <v>0</v>
      </c>
      <c r="J19" s="273">
        <v>0</v>
      </c>
      <c r="K19" s="273">
        <v>0</v>
      </c>
      <c r="L19" s="273">
        <v>0</v>
      </c>
      <c r="M19" s="273">
        <v>0</v>
      </c>
      <c r="N19" s="273">
        <v>0</v>
      </c>
      <c r="O19" s="273">
        <v>0</v>
      </c>
      <c r="P19" s="273">
        <v>0</v>
      </c>
      <c r="Q19" s="273">
        <v>0</v>
      </c>
      <c r="R19" s="273">
        <v>0</v>
      </c>
      <c r="S19" s="273">
        <v>0</v>
      </c>
      <c r="T19" s="273">
        <v>0</v>
      </c>
      <c r="U19" s="273">
        <f t="shared" si="0"/>
        <v>0</v>
      </c>
      <c r="V19" s="274">
        <f t="shared" si="1"/>
        <v>0</v>
      </c>
      <c r="X19" s="16"/>
      <c r="Y19" s="19"/>
      <c r="Z19" s="16"/>
      <c r="AA19" s="16"/>
    </row>
    <row r="20" spans="1:27">
      <c r="A20" s="116"/>
      <c r="B20" s="117" t="s">
        <v>28</v>
      </c>
      <c r="C20" s="277">
        <f t="shared" ref="C20:T20" si="2">SUM(C4:C19)</f>
        <v>0</v>
      </c>
      <c r="D20" s="277">
        <f t="shared" si="2"/>
        <v>0</v>
      </c>
      <c r="E20" s="277">
        <f t="shared" si="2"/>
        <v>0</v>
      </c>
      <c r="F20" s="277">
        <f t="shared" si="2"/>
        <v>0</v>
      </c>
      <c r="G20" s="277">
        <f t="shared" si="2"/>
        <v>0</v>
      </c>
      <c r="H20" s="277">
        <f t="shared" si="2"/>
        <v>0</v>
      </c>
      <c r="I20" s="277">
        <f t="shared" si="2"/>
        <v>0</v>
      </c>
      <c r="J20" s="277">
        <f t="shared" si="2"/>
        <v>0</v>
      </c>
      <c r="K20" s="277">
        <f t="shared" si="2"/>
        <v>0</v>
      </c>
      <c r="L20" s="277">
        <f t="shared" si="2"/>
        <v>0</v>
      </c>
      <c r="M20" s="277">
        <f t="shared" si="2"/>
        <v>0</v>
      </c>
      <c r="N20" s="277">
        <f t="shared" si="2"/>
        <v>0</v>
      </c>
      <c r="O20" s="277">
        <f t="shared" si="2"/>
        <v>0</v>
      </c>
      <c r="P20" s="277">
        <f t="shared" si="2"/>
        <v>0</v>
      </c>
      <c r="Q20" s="277">
        <f t="shared" si="2"/>
        <v>0</v>
      </c>
      <c r="R20" s="277">
        <f t="shared" si="2"/>
        <v>0</v>
      </c>
      <c r="S20" s="277">
        <f>SUM(S4:S19)</f>
        <v>0</v>
      </c>
      <c r="T20" s="277">
        <f t="shared" si="2"/>
        <v>0</v>
      </c>
      <c r="U20" s="277">
        <f>SUM(C20:T20)</f>
        <v>0</v>
      </c>
      <c r="V20" s="278">
        <f>SUM(AVERAGE(C20:T20))</f>
        <v>0</v>
      </c>
    </row>
    <row r="21" spans="1:27">
      <c r="A21" s="104"/>
      <c r="B21" s="104"/>
      <c r="C21" s="273" t="s">
        <v>0</v>
      </c>
      <c r="D21" s="273" t="s">
        <v>1</v>
      </c>
      <c r="E21" s="273" t="s">
        <v>2</v>
      </c>
      <c r="F21" s="273" t="s">
        <v>3</v>
      </c>
      <c r="G21" s="273" t="s">
        <v>4</v>
      </c>
      <c r="H21" s="273" t="s">
        <v>5</v>
      </c>
      <c r="I21" s="273" t="s">
        <v>6</v>
      </c>
      <c r="J21" s="273" t="s">
        <v>7</v>
      </c>
      <c r="K21" s="273" t="s">
        <v>8</v>
      </c>
      <c r="L21" s="273" t="s">
        <v>9</v>
      </c>
      <c r="M21" s="273" t="s">
        <v>10</v>
      </c>
      <c r="N21" s="273" t="s">
        <v>11</v>
      </c>
      <c r="O21" s="273" t="s">
        <v>12</v>
      </c>
      <c r="P21" s="273" t="s">
        <v>13</v>
      </c>
      <c r="Q21" s="273" t="s">
        <v>14</v>
      </c>
      <c r="R21" s="273" t="s">
        <v>15</v>
      </c>
      <c r="S21" s="273" t="s">
        <v>99</v>
      </c>
      <c r="T21" s="273" t="s">
        <v>202</v>
      </c>
      <c r="U21" s="273" t="s">
        <v>37</v>
      </c>
      <c r="V21" s="274" t="s">
        <v>38</v>
      </c>
    </row>
    <row r="22" spans="1:27">
      <c r="A22" s="105"/>
      <c r="B22" s="110" t="s">
        <v>36</v>
      </c>
      <c r="C22" s="281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80"/>
    </row>
    <row r="23" spans="1:27">
      <c r="A23" s="269" t="s">
        <v>39</v>
      </c>
      <c r="B23" s="268" t="s">
        <v>585</v>
      </c>
      <c r="C23" s="273">
        <v>0</v>
      </c>
      <c r="D23" s="273">
        <v>0</v>
      </c>
      <c r="E23" s="273">
        <v>0</v>
      </c>
      <c r="F23" s="273">
        <v>0</v>
      </c>
      <c r="G23" s="273">
        <v>0</v>
      </c>
      <c r="H23" s="273">
        <v>0</v>
      </c>
      <c r="I23" s="273">
        <v>0</v>
      </c>
      <c r="J23" s="273">
        <v>0</v>
      </c>
      <c r="K23" s="273">
        <v>0</v>
      </c>
      <c r="L23" s="273">
        <v>0</v>
      </c>
      <c r="M23" s="273">
        <v>0</v>
      </c>
      <c r="N23" s="273">
        <v>0</v>
      </c>
      <c r="O23" s="273">
        <v>0</v>
      </c>
      <c r="P23" s="273">
        <v>0</v>
      </c>
      <c r="Q23" s="273">
        <v>0</v>
      </c>
      <c r="R23" s="273">
        <v>0</v>
      </c>
      <c r="S23" s="273">
        <v>0</v>
      </c>
      <c r="T23" s="273">
        <v>0</v>
      </c>
      <c r="U23" s="273">
        <f t="shared" ref="U23:U38" si="3">SUM(C23:T23)</f>
        <v>0</v>
      </c>
      <c r="V23" s="274">
        <f t="shared" ref="V23:V38" si="4">U23/18</f>
        <v>0</v>
      </c>
    </row>
    <row r="24" spans="1:27">
      <c r="A24" s="268" t="s">
        <v>40</v>
      </c>
      <c r="B24" s="268" t="s">
        <v>586</v>
      </c>
      <c r="C24" s="273">
        <v>0</v>
      </c>
      <c r="D24" s="273">
        <v>0</v>
      </c>
      <c r="E24" s="273">
        <v>0</v>
      </c>
      <c r="F24" s="273">
        <v>0</v>
      </c>
      <c r="G24" s="273">
        <v>0</v>
      </c>
      <c r="H24" s="273">
        <v>0</v>
      </c>
      <c r="I24" s="273">
        <v>0</v>
      </c>
      <c r="J24" s="273">
        <v>0</v>
      </c>
      <c r="K24" s="273">
        <v>0</v>
      </c>
      <c r="L24" s="273">
        <v>0</v>
      </c>
      <c r="M24" s="273">
        <v>0</v>
      </c>
      <c r="N24" s="273">
        <v>0</v>
      </c>
      <c r="O24" s="273">
        <v>0</v>
      </c>
      <c r="P24" s="273">
        <v>0</v>
      </c>
      <c r="Q24" s="273">
        <v>0</v>
      </c>
      <c r="R24" s="273">
        <v>0</v>
      </c>
      <c r="S24" s="273">
        <v>0</v>
      </c>
      <c r="T24" s="273">
        <v>0</v>
      </c>
      <c r="U24" s="273">
        <f t="shared" si="3"/>
        <v>0</v>
      </c>
      <c r="V24" s="274">
        <f t="shared" si="4"/>
        <v>0</v>
      </c>
    </row>
    <row r="25" spans="1:27">
      <c r="A25" s="269" t="s">
        <v>41</v>
      </c>
      <c r="B25" s="268" t="s">
        <v>587</v>
      </c>
      <c r="C25" s="273">
        <v>0</v>
      </c>
      <c r="D25" s="273">
        <v>0</v>
      </c>
      <c r="E25" s="273">
        <v>0</v>
      </c>
      <c r="F25" s="273">
        <v>0</v>
      </c>
      <c r="G25" s="273">
        <v>0</v>
      </c>
      <c r="H25" s="273">
        <v>0</v>
      </c>
      <c r="I25" s="273">
        <v>0</v>
      </c>
      <c r="J25" s="273">
        <v>0</v>
      </c>
      <c r="K25" s="273">
        <v>0</v>
      </c>
      <c r="L25" s="273">
        <v>0</v>
      </c>
      <c r="M25" s="273">
        <v>0</v>
      </c>
      <c r="N25" s="273">
        <v>0</v>
      </c>
      <c r="O25" s="273">
        <v>0</v>
      </c>
      <c r="P25" s="273">
        <v>0</v>
      </c>
      <c r="Q25" s="273">
        <v>0</v>
      </c>
      <c r="R25" s="273">
        <v>0</v>
      </c>
      <c r="S25" s="273">
        <v>0</v>
      </c>
      <c r="T25" s="273">
        <v>0</v>
      </c>
      <c r="U25" s="273">
        <f t="shared" si="3"/>
        <v>0</v>
      </c>
      <c r="V25" s="274">
        <f t="shared" si="4"/>
        <v>0</v>
      </c>
    </row>
    <row r="26" spans="1:27">
      <c r="A26" s="269" t="s">
        <v>42</v>
      </c>
      <c r="B26" s="268" t="s">
        <v>588</v>
      </c>
      <c r="C26" s="273">
        <v>0</v>
      </c>
      <c r="D26" s="273">
        <v>0</v>
      </c>
      <c r="E26" s="273">
        <v>0</v>
      </c>
      <c r="F26" s="273">
        <v>0</v>
      </c>
      <c r="G26" s="273">
        <v>0</v>
      </c>
      <c r="H26" s="273">
        <v>0</v>
      </c>
      <c r="I26" s="273">
        <v>0</v>
      </c>
      <c r="J26" s="273">
        <v>0</v>
      </c>
      <c r="K26" s="273">
        <v>0</v>
      </c>
      <c r="L26" s="273">
        <v>0</v>
      </c>
      <c r="M26" s="273">
        <v>0</v>
      </c>
      <c r="N26" s="273">
        <v>0</v>
      </c>
      <c r="O26" s="273">
        <v>0</v>
      </c>
      <c r="P26" s="273">
        <v>0</v>
      </c>
      <c r="Q26" s="273">
        <v>0</v>
      </c>
      <c r="R26" s="273">
        <v>0</v>
      </c>
      <c r="S26" s="273">
        <v>0</v>
      </c>
      <c r="T26" s="273">
        <v>0</v>
      </c>
      <c r="U26" s="273">
        <f t="shared" si="3"/>
        <v>0</v>
      </c>
      <c r="V26" s="274">
        <f t="shared" si="4"/>
        <v>0</v>
      </c>
    </row>
    <row r="27" spans="1:27">
      <c r="A27" s="269" t="s">
        <v>43</v>
      </c>
      <c r="B27" s="268" t="s">
        <v>589</v>
      </c>
      <c r="C27" s="273">
        <v>0</v>
      </c>
      <c r="D27" s="273">
        <v>0</v>
      </c>
      <c r="E27" s="273">
        <v>0</v>
      </c>
      <c r="F27" s="273">
        <v>0</v>
      </c>
      <c r="G27" s="273">
        <v>0</v>
      </c>
      <c r="H27" s="273">
        <v>0</v>
      </c>
      <c r="I27" s="273">
        <v>0</v>
      </c>
      <c r="J27" s="273"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273">
        <v>0</v>
      </c>
      <c r="Q27" s="273">
        <v>0</v>
      </c>
      <c r="R27" s="273">
        <v>0</v>
      </c>
      <c r="S27" s="273">
        <v>0</v>
      </c>
      <c r="T27" s="273">
        <v>0</v>
      </c>
      <c r="U27" s="273">
        <f t="shared" si="3"/>
        <v>0</v>
      </c>
      <c r="V27" s="274">
        <f t="shared" si="4"/>
        <v>0</v>
      </c>
    </row>
    <row r="28" spans="1:27">
      <c r="A28" s="269" t="s">
        <v>44</v>
      </c>
      <c r="B28" s="268" t="s">
        <v>590</v>
      </c>
      <c r="C28" s="273">
        <v>0</v>
      </c>
      <c r="D28" s="273">
        <v>0</v>
      </c>
      <c r="E28" s="273">
        <v>0</v>
      </c>
      <c r="F28" s="273">
        <v>0</v>
      </c>
      <c r="G28" s="273">
        <v>0</v>
      </c>
      <c r="H28" s="273">
        <v>0</v>
      </c>
      <c r="I28" s="273">
        <v>0</v>
      </c>
      <c r="J28" s="273">
        <v>0</v>
      </c>
      <c r="K28" s="273">
        <v>0</v>
      </c>
      <c r="L28" s="273">
        <v>0</v>
      </c>
      <c r="M28" s="273">
        <v>0</v>
      </c>
      <c r="N28" s="273">
        <v>0</v>
      </c>
      <c r="O28" s="273">
        <v>0</v>
      </c>
      <c r="P28" s="273">
        <v>0</v>
      </c>
      <c r="Q28" s="273">
        <v>0</v>
      </c>
      <c r="R28" s="273">
        <v>0</v>
      </c>
      <c r="S28" s="273">
        <v>0</v>
      </c>
      <c r="T28" s="273">
        <v>0</v>
      </c>
      <c r="U28" s="273">
        <f t="shared" si="3"/>
        <v>0</v>
      </c>
      <c r="V28" s="274">
        <f t="shared" si="4"/>
        <v>0</v>
      </c>
    </row>
    <row r="29" spans="1:27">
      <c r="A29" s="269" t="s">
        <v>45</v>
      </c>
      <c r="B29" s="517" t="s">
        <v>1109</v>
      </c>
      <c r="C29" s="273">
        <v>0</v>
      </c>
      <c r="D29" s="273">
        <v>0</v>
      </c>
      <c r="E29" s="273">
        <v>0</v>
      </c>
      <c r="F29" s="273">
        <v>0</v>
      </c>
      <c r="G29" s="273">
        <v>0</v>
      </c>
      <c r="H29" s="273">
        <v>0</v>
      </c>
      <c r="I29" s="273">
        <v>0</v>
      </c>
      <c r="J29" s="273">
        <v>0</v>
      </c>
      <c r="K29" s="273">
        <v>0</v>
      </c>
      <c r="L29" s="273">
        <v>0</v>
      </c>
      <c r="M29" s="273">
        <v>0</v>
      </c>
      <c r="N29" s="273">
        <v>0</v>
      </c>
      <c r="O29" s="273">
        <v>0</v>
      </c>
      <c r="P29" s="273">
        <v>0</v>
      </c>
      <c r="Q29" s="273">
        <v>0</v>
      </c>
      <c r="R29" s="273">
        <v>0</v>
      </c>
      <c r="S29" s="273">
        <v>0</v>
      </c>
      <c r="T29" s="273">
        <v>0</v>
      </c>
      <c r="U29" s="273">
        <f t="shared" si="3"/>
        <v>0</v>
      </c>
      <c r="V29" s="274">
        <f t="shared" si="4"/>
        <v>0</v>
      </c>
    </row>
    <row r="30" spans="1:27">
      <c r="A30" s="268" t="s">
        <v>46</v>
      </c>
      <c r="B30" s="268" t="s">
        <v>591</v>
      </c>
      <c r="C30" s="273">
        <v>0</v>
      </c>
      <c r="D30" s="273">
        <v>0</v>
      </c>
      <c r="E30" s="273">
        <v>0</v>
      </c>
      <c r="F30" s="273">
        <v>0</v>
      </c>
      <c r="G30" s="273">
        <v>0</v>
      </c>
      <c r="H30" s="273">
        <v>0</v>
      </c>
      <c r="I30" s="273">
        <v>0</v>
      </c>
      <c r="J30" s="273">
        <v>0</v>
      </c>
      <c r="K30" s="273">
        <v>0</v>
      </c>
      <c r="L30" s="273">
        <v>0</v>
      </c>
      <c r="M30" s="273">
        <v>0</v>
      </c>
      <c r="N30" s="273">
        <v>0</v>
      </c>
      <c r="O30" s="273">
        <v>0</v>
      </c>
      <c r="P30" s="273">
        <v>0</v>
      </c>
      <c r="Q30" s="273">
        <v>0</v>
      </c>
      <c r="R30" s="273">
        <v>0</v>
      </c>
      <c r="S30" s="273">
        <v>0</v>
      </c>
      <c r="T30" s="273">
        <v>0</v>
      </c>
      <c r="U30" s="273">
        <f t="shared" si="3"/>
        <v>0</v>
      </c>
      <c r="V30" s="274">
        <f t="shared" si="4"/>
        <v>0</v>
      </c>
    </row>
    <row r="31" spans="1:27">
      <c r="A31" s="269" t="s">
        <v>47</v>
      </c>
      <c r="B31" s="268" t="s">
        <v>592</v>
      </c>
      <c r="C31" s="273">
        <v>0</v>
      </c>
      <c r="D31" s="273">
        <v>0</v>
      </c>
      <c r="E31" s="273">
        <v>0</v>
      </c>
      <c r="F31" s="273">
        <v>0</v>
      </c>
      <c r="G31" s="273">
        <v>0</v>
      </c>
      <c r="H31" s="273">
        <v>0</v>
      </c>
      <c r="I31" s="273">
        <v>0</v>
      </c>
      <c r="J31" s="273">
        <v>0</v>
      </c>
      <c r="K31" s="273">
        <v>0</v>
      </c>
      <c r="L31" s="273">
        <v>0</v>
      </c>
      <c r="M31" s="273">
        <v>0</v>
      </c>
      <c r="N31" s="273">
        <v>0</v>
      </c>
      <c r="O31" s="273">
        <v>0</v>
      </c>
      <c r="P31" s="273">
        <v>0</v>
      </c>
      <c r="Q31" s="273">
        <v>0</v>
      </c>
      <c r="R31" s="273">
        <v>0</v>
      </c>
      <c r="S31" s="273">
        <v>0</v>
      </c>
      <c r="T31" s="273">
        <v>0</v>
      </c>
      <c r="U31" s="273">
        <f t="shared" si="3"/>
        <v>0</v>
      </c>
      <c r="V31" s="274">
        <f t="shared" si="4"/>
        <v>0</v>
      </c>
    </row>
    <row r="32" spans="1:27">
      <c r="A32" s="269" t="s">
        <v>48</v>
      </c>
      <c r="B32" s="268" t="s">
        <v>593</v>
      </c>
      <c r="C32" s="273">
        <v>0</v>
      </c>
      <c r="D32" s="273">
        <v>0</v>
      </c>
      <c r="E32" s="273">
        <v>0</v>
      </c>
      <c r="F32" s="273">
        <v>0</v>
      </c>
      <c r="G32" s="273">
        <v>0</v>
      </c>
      <c r="H32" s="273">
        <v>0</v>
      </c>
      <c r="I32" s="273">
        <v>0</v>
      </c>
      <c r="J32" s="273">
        <v>0</v>
      </c>
      <c r="K32" s="273">
        <v>0</v>
      </c>
      <c r="L32" s="273">
        <v>0</v>
      </c>
      <c r="M32" s="273">
        <v>0</v>
      </c>
      <c r="N32" s="273">
        <v>0</v>
      </c>
      <c r="O32" s="273">
        <v>0</v>
      </c>
      <c r="P32" s="273">
        <v>0</v>
      </c>
      <c r="Q32" s="273">
        <v>0</v>
      </c>
      <c r="R32" s="273">
        <v>0</v>
      </c>
      <c r="S32" s="273">
        <v>0</v>
      </c>
      <c r="T32" s="273">
        <v>0</v>
      </c>
      <c r="U32" s="273">
        <f t="shared" si="3"/>
        <v>0</v>
      </c>
      <c r="V32" s="274">
        <f t="shared" si="4"/>
        <v>0</v>
      </c>
    </row>
    <row r="33" spans="1:22">
      <c r="A33" s="269" t="s">
        <v>49</v>
      </c>
      <c r="B33" s="268" t="s">
        <v>594</v>
      </c>
      <c r="C33" s="273">
        <v>0</v>
      </c>
      <c r="D33" s="273">
        <v>0</v>
      </c>
      <c r="E33" s="273">
        <v>0</v>
      </c>
      <c r="F33" s="273">
        <v>0</v>
      </c>
      <c r="G33" s="273">
        <v>0</v>
      </c>
      <c r="H33" s="273">
        <v>0</v>
      </c>
      <c r="I33" s="273">
        <v>0</v>
      </c>
      <c r="J33" s="273">
        <v>0</v>
      </c>
      <c r="K33" s="273">
        <v>0</v>
      </c>
      <c r="L33" s="273">
        <v>0</v>
      </c>
      <c r="M33" s="273">
        <v>0</v>
      </c>
      <c r="N33" s="273">
        <v>0</v>
      </c>
      <c r="O33" s="273">
        <v>0</v>
      </c>
      <c r="P33" s="273">
        <v>0</v>
      </c>
      <c r="Q33" s="273">
        <v>0</v>
      </c>
      <c r="R33" s="273">
        <v>0</v>
      </c>
      <c r="S33" s="273">
        <v>0</v>
      </c>
      <c r="T33" s="273">
        <v>0</v>
      </c>
      <c r="U33" s="273">
        <f t="shared" si="3"/>
        <v>0</v>
      </c>
      <c r="V33" s="274">
        <f t="shared" si="4"/>
        <v>0</v>
      </c>
    </row>
    <row r="34" spans="1:22">
      <c r="A34" s="269" t="s">
        <v>50</v>
      </c>
      <c r="B34" s="268" t="s">
        <v>595</v>
      </c>
      <c r="C34" s="273">
        <v>0</v>
      </c>
      <c r="D34" s="273">
        <v>0</v>
      </c>
      <c r="E34" s="273">
        <v>0</v>
      </c>
      <c r="F34" s="273">
        <v>0</v>
      </c>
      <c r="G34" s="273">
        <v>0</v>
      </c>
      <c r="H34" s="273">
        <v>0</v>
      </c>
      <c r="I34" s="273">
        <v>0</v>
      </c>
      <c r="J34" s="273">
        <v>0</v>
      </c>
      <c r="K34" s="273">
        <v>0</v>
      </c>
      <c r="L34" s="273">
        <v>0</v>
      </c>
      <c r="M34" s="273">
        <v>0</v>
      </c>
      <c r="N34" s="273">
        <v>0</v>
      </c>
      <c r="O34" s="273">
        <v>0</v>
      </c>
      <c r="P34" s="273">
        <v>0</v>
      </c>
      <c r="Q34" s="273">
        <v>0</v>
      </c>
      <c r="R34" s="273">
        <v>0</v>
      </c>
      <c r="S34" s="273">
        <v>0</v>
      </c>
      <c r="T34" s="273">
        <v>0</v>
      </c>
      <c r="U34" s="273">
        <f t="shared" si="3"/>
        <v>0</v>
      </c>
      <c r="V34" s="274">
        <f t="shared" si="4"/>
        <v>0</v>
      </c>
    </row>
    <row r="35" spans="1:22">
      <c r="A35" s="269" t="s">
        <v>51</v>
      </c>
      <c r="B35" s="268" t="s">
        <v>596</v>
      </c>
      <c r="C35" s="273">
        <v>0</v>
      </c>
      <c r="D35" s="273">
        <v>0</v>
      </c>
      <c r="E35" s="273">
        <v>0</v>
      </c>
      <c r="F35" s="273">
        <v>0</v>
      </c>
      <c r="G35" s="273">
        <v>0</v>
      </c>
      <c r="H35" s="273">
        <v>0</v>
      </c>
      <c r="I35" s="273">
        <v>0</v>
      </c>
      <c r="J35" s="273">
        <v>0</v>
      </c>
      <c r="K35" s="273">
        <v>0</v>
      </c>
      <c r="L35" s="273">
        <v>0</v>
      </c>
      <c r="M35" s="273">
        <v>0</v>
      </c>
      <c r="N35" s="273">
        <v>0</v>
      </c>
      <c r="O35" s="273">
        <v>0</v>
      </c>
      <c r="P35" s="273">
        <v>0</v>
      </c>
      <c r="Q35" s="273">
        <v>0</v>
      </c>
      <c r="R35" s="273">
        <v>0</v>
      </c>
      <c r="S35" s="273">
        <v>0</v>
      </c>
      <c r="T35" s="273">
        <v>0</v>
      </c>
      <c r="U35" s="273">
        <f t="shared" si="3"/>
        <v>0</v>
      </c>
      <c r="V35" s="274">
        <f t="shared" si="4"/>
        <v>0</v>
      </c>
    </row>
    <row r="36" spans="1:22">
      <c r="A36" s="269" t="s">
        <v>52</v>
      </c>
      <c r="B36" s="517" t="s">
        <v>1110</v>
      </c>
      <c r="C36" s="273">
        <v>0</v>
      </c>
      <c r="D36" s="273">
        <v>0</v>
      </c>
      <c r="E36" s="273">
        <v>0</v>
      </c>
      <c r="F36" s="273">
        <v>0</v>
      </c>
      <c r="G36" s="273">
        <v>0</v>
      </c>
      <c r="H36" s="273">
        <v>0</v>
      </c>
      <c r="I36" s="273">
        <v>0</v>
      </c>
      <c r="J36" s="273">
        <v>0</v>
      </c>
      <c r="K36" s="273">
        <v>0</v>
      </c>
      <c r="L36" s="273">
        <v>0</v>
      </c>
      <c r="M36" s="273">
        <v>0</v>
      </c>
      <c r="N36" s="273">
        <v>0</v>
      </c>
      <c r="O36" s="273">
        <v>0</v>
      </c>
      <c r="P36" s="273">
        <v>0</v>
      </c>
      <c r="Q36" s="273">
        <v>0</v>
      </c>
      <c r="R36" s="273">
        <v>0</v>
      </c>
      <c r="S36" s="273">
        <v>0</v>
      </c>
      <c r="T36" s="273">
        <v>0</v>
      </c>
      <c r="U36" s="273">
        <f t="shared" si="3"/>
        <v>0</v>
      </c>
      <c r="V36" s="274">
        <f t="shared" si="4"/>
        <v>0</v>
      </c>
    </row>
    <row r="37" spans="1:22">
      <c r="A37" s="269" t="s">
        <v>146</v>
      </c>
      <c r="B37" s="268" t="s">
        <v>598</v>
      </c>
      <c r="C37" s="273">
        <v>0</v>
      </c>
      <c r="D37" s="273">
        <v>0</v>
      </c>
      <c r="E37" s="273">
        <v>0</v>
      </c>
      <c r="F37" s="273">
        <v>0</v>
      </c>
      <c r="G37" s="273">
        <v>0</v>
      </c>
      <c r="H37" s="273">
        <v>0</v>
      </c>
      <c r="I37" s="273">
        <v>0</v>
      </c>
      <c r="J37" s="273">
        <v>0</v>
      </c>
      <c r="K37" s="273">
        <v>0</v>
      </c>
      <c r="L37" s="273">
        <v>0</v>
      </c>
      <c r="M37" s="273">
        <v>0</v>
      </c>
      <c r="N37" s="273">
        <v>0</v>
      </c>
      <c r="O37" s="273">
        <v>0</v>
      </c>
      <c r="P37" s="273">
        <v>0</v>
      </c>
      <c r="Q37" s="273">
        <v>0</v>
      </c>
      <c r="R37" s="273">
        <v>0</v>
      </c>
      <c r="S37" s="273">
        <v>0</v>
      </c>
      <c r="T37" s="273">
        <v>0</v>
      </c>
      <c r="U37" s="273">
        <f t="shared" si="3"/>
        <v>0</v>
      </c>
      <c r="V37" s="274">
        <f t="shared" si="4"/>
        <v>0</v>
      </c>
    </row>
    <row r="38" spans="1:22">
      <c r="A38" s="269" t="s">
        <v>147</v>
      </c>
      <c r="B38" s="268" t="s">
        <v>599</v>
      </c>
      <c r="C38" s="273">
        <v>0</v>
      </c>
      <c r="D38" s="273">
        <v>0</v>
      </c>
      <c r="E38" s="273">
        <v>0</v>
      </c>
      <c r="F38" s="273">
        <v>0</v>
      </c>
      <c r="G38" s="273">
        <v>0</v>
      </c>
      <c r="H38" s="273">
        <v>0</v>
      </c>
      <c r="I38" s="273">
        <v>0</v>
      </c>
      <c r="J38" s="273">
        <v>0</v>
      </c>
      <c r="K38" s="273">
        <v>0</v>
      </c>
      <c r="L38" s="273">
        <v>0</v>
      </c>
      <c r="M38" s="273">
        <v>0</v>
      </c>
      <c r="N38" s="273">
        <v>0</v>
      </c>
      <c r="O38" s="273">
        <v>0</v>
      </c>
      <c r="P38" s="273">
        <v>0</v>
      </c>
      <c r="Q38" s="273">
        <v>0</v>
      </c>
      <c r="R38" s="273">
        <v>0</v>
      </c>
      <c r="S38" s="273">
        <v>0</v>
      </c>
      <c r="T38" s="273">
        <v>0</v>
      </c>
      <c r="U38" s="273">
        <f t="shared" si="3"/>
        <v>0</v>
      </c>
      <c r="V38" s="274">
        <f t="shared" si="4"/>
        <v>0</v>
      </c>
    </row>
    <row r="39" spans="1:22">
      <c r="A39" s="106"/>
      <c r="B39" s="111" t="s">
        <v>28</v>
      </c>
      <c r="C39" s="281">
        <f t="shared" ref="C39:T39" si="5">SUM(C23:C38)</f>
        <v>0</v>
      </c>
      <c r="D39" s="281">
        <f t="shared" si="5"/>
        <v>0</v>
      </c>
      <c r="E39" s="281">
        <f t="shared" si="5"/>
        <v>0</v>
      </c>
      <c r="F39" s="281">
        <f t="shared" si="5"/>
        <v>0</v>
      </c>
      <c r="G39" s="281">
        <f t="shared" si="5"/>
        <v>0</v>
      </c>
      <c r="H39" s="281">
        <f t="shared" si="5"/>
        <v>0</v>
      </c>
      <c r="I39" s="281">
        <f t="shared" si="5"/>
        <v>0</v>
      </c>
      <c r="J39" s="281">
        <f t="shared" si="5"/>
        <v>0</v>
      </c>
      <c r="K39" s="281">
        <f t="shared" si="5"/>
        <v>0</v>
      </c>
      <c r="L39" s="281">
        <f t="shared" si="5"/>
        <v>0</v>
      </c>
      <c r="M39" s="281">
        <f t="shared" si="5"/>
        <v>0</v>
      </c>
      <c r="N39" s="281">
        <f t="shared" si="5"/>
        <v>0</v>
      </c>
      <c r="O39" s="281">
        <f t="shared" si="5"/>
        <v>0</v>
      </c>
      <c r="P39" s="281">
        <f t="shared" si="5"/>
        <v>0</v>
      </c>
      <c r="Q39" s="281">
        <f t="shared" si="5"/>
        <v>0</v>
      </c>
      <c r="R39" s="281">
        <f t="shared" si="5"/>
        <v>0</v>
      </c>
      <c r="S39" s="281">
        <f>SUM(S23:S38)</f>
        <v>0</v>
      </c>
      <c r="T39" s="281">
        <f t="shared" si="5"/>
        <v>0</v>
      </c>
      <c r="U39" s="281">
        <f>SUM(C39:T39)</f>
        <v>0</v>
      </c>
      <c r="V39" s="282">
        <f>SUM(AVERAGE(C39:T39))</f>
        <v>0</v>
      </c>
    </row>
    <row r="40" spans="1:22">
      <c r="A40" s="104"/>
      <c r="B40" s="104"/>
      <c r="C40" s="273" t="s">
        <v>0</v>
      </c>
      <c r="D40" s="273" t="s">
        <v>1</v>
      </c>
      <c r="E40" s="273" t="s">
        <v>2</v>
      </c>
      <c r="F40" s="273" t="s">
        <v>3</v>
      </c>
      <c r="G40" s="273" t="s">
        <v>4</v>
      </c>
      <c r="H40" s="273" t="s">
        <v>5</v>
      </c>
      <c r="I40" s="273" t="s">
        <v>6</v>
      </c>
      <c r="J40" s="273" t="s">
        <v>7</v>
      </c>
      <c r="K40" s="273" t="s">
        <v>8</v>
      </c>
      <c r="L40" s="273" t="s">
        <v>9</v>
      </c>
      <c r="M40" s="273" t="s">
        <v>10</v>
      </c>
      <c r="N40" s="273" t="s">
        <v>11</v>
      </c>
      <c r="O40" s="273" t="s">
        <v>12</v>
      </c>
      <c r="P40" s="273" t="s">
        <v>13</v>
      </c>
      <c r="Q40" s="273" t="s">
        <v>14</v>
      </c>
      <c r="R40" s="273" t="s">
        <v>15</v>
      </c>
      <c r="S40" s="273" t="s">
        <v>16</v>
      </c>
      <c r="T40" s="273" t="s">
        <v>202</v>
      </c>
      <c r="U40" s="273" t="s">
        <v>37</v>
      </c>
      <c r="V40" s="274" t="s">
        <v>38</v>
      </c>
    </row>
    <row r="41" spans="1:22">
      <c r="A41" s="118"/>
      <c r="B41" s="119" t="s">
        <v>53</v>
      </c>
      <c r="C41" s="285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4"/>
    </row>
    <row r="42" spans="1:22">
      <c r="A42" s="268" t="s">
        <v>39</v>
      </c>
      <c r="B42" s="430" t="s">
        <v>555</v>
      </c>
      <c r="C42" s="273">
        <v>0</v>
      </c>
      <c r="D42" s="273">
        <v>0</v>
      </c>
      <c r="E42" s="273">
        <v>0</v>
      </c>
      <c r="F42" s="273">
        <v>0</v>
      </c>
      <c r="G42" s="273">
        <v>0</v>
      </c>
      <c r="H42" s="273">
        <v>0</v>
      </c>
      <c r="I42" s="273">
        <v>0</v>
      </c>
      <c r="J42" s="273">
        <v>0</v>
      </c>
      <c r="K42" s="273">
        <v>0</v>
      </c>
      <c r="L42" s="273">
        <v>0</v>
      </c>
      <c r="M42" s="273">
        <v>0</v>
      </c>
      <c r="N42" s="273">
        <v>0</v>
      </c>
      <c r="O42" s="273">
        <v>0</v>
      </c>
      <c r="P42" s="273">
        <v>0</v>
      </c>
      <c r="Q42" s="273">
        <v>0</v>
      </c>
      <c r="R42" s="273">
        <v>0</v>
      </c>
      <c r="S42" s="273">
        <v>0</v>
      </c>
      <c r="T42" s="273">
        <v>0</v>
      </c>
      <c r="U42" s="273">
        <f t="shared" ref="U42:U57" si="6">SUM(C42:T42)</f>
        <v>0</v>
      </c>
      <c r="V42" s="274">
        <f t="shared" ref="V42:V57" si="7">U42/18</f>
        <v>0</v>
      </c>
    </row>
    <row r="43" spans="1:22">
      <c r="A43" s="269" t="s">
        <v>40</v>
      </c>
      <c r="B43" s="430" t="s">
        <v>556</v>
      </c>
      <c r="C43" s="273">
        <v>0</v>
      </c>
      <c r="D43" s="273">
        <v>0</v>
      </c>
      <c r="E43" s="273">
        <v>0</v>
      </c>
      <c r="F43" s="273">
        <v>0</v>
      </c>
      <c r="G43" s="273">
        <v>0</v>
      </c>
      <c r="H43" s="273">
        <v>0</v>
      </c>
      <c r="I43" s="273">
        <v>0</v>
      </c>
      <c r="J43" s="273">
        <v>0</v>
      </c>
      <c r="K43" s="273">
        <v>0</v>
      </c>
      <c r="L43" s="273">
        <v>0</v>
      </c>
      <c r="M43" s="273">
        <v>0</v>
      </c>
      <c r="N43" s="273">
        <v>0</v>
      </c>
      <c r="O43" s="273">
        <v>0</v>
      </c>
      <c r="P43" s="273">
        <v>0</v>
      </c>
      <c r="Q43" s="273">
        <v>0</v>
      </c>
      <c r="R43" s="273">
        <v>0</v>
      </c>
      <c r="S43" s="273">
        <v>0</v>
      </c>
      <c r="T43" s="273">
        <v>0</v>
      </c>
      <c r="U43" s="273">
        <f t="shared" si="6"/>
        <v>0</v>
      </c>
      <c r="V43" s="274">
        <f t="shared" si="7"/>
        <v>0</v>
      </c>
    </row>
    <row r="44" spans="1:22">
      <c r="A44" s="269" t="s">
        <v>41</v>
      </c>
      <c r="B44" s="429" t="s">
        <v>557</v>
      </c>
      <c r="C44" s="273">
        <v>0</v>
      </c>
      <c r="D44" s="273">
        <v>0</v>
      </c>
      <c r="E44" s="273">
        <v>0</v>
      </c>
      <c r="F44" s="273">
        <v>0</v>
      </c>
      <c r="G44" s="273">
        <v>0</v>
      </c>
      <c r="H44" s="273">
        <v>0</v>
      </c>
      <c r="I44" s="273">
        <v>0</v>
      </c>
      <c r="J44" s="273">
        <v>0</v>
      </c>
      <c r="K44" s="273">
        <v>0</v>
      </c>
      <c r="L44" s="273">
        <v>0</v>
      </c>
      <c r="M44" s="273">
        <v>0</v>
      </c>
      <c r="N44" s="273">
        <v>0</v>
      </c>
      <c r="O44" s="273">
        <v>0</v>
      </c>
      <c r="P44" s="273">
        <v>0</v>
      </c>
      <c r="Q44" s="273">
        <v>0</v>
      </c>
      <c r="R44" s="273">
        <v>0</v>
      </c>
      <c r="S44" s="273">
        <v>0</v>
      </c>
      <c r="T44" s="273">
        <v>0</v>
      </c>
      <c r="U44" s="273">
        <f t="shared" si="6"/>
        <v>0</v>
      </c>
      <c r="V44" s="274">
        <f t="shared" si="7"/>
        <v>0</v>
      </c>
    </row>
    <row r="45" spans="1:22">
      <c r="A45" s="269" t="s">
        <v>42</v>
      </c>
      <c r="B45" s="430" t="s">
        <v>558</v>
      </c>
      <c r="C45" s="273">
        <v>0</v>
      </c>
      <c r="D45" s="273">
        <v>0</v>
      </c>
      <c r="E45" s="273">
        <v>0</v>
      </c>
      <c r="F45" s="273">
        <v>0</v>
      </c>
      <c r="G45" s="273">
        <v>0</v>
      </c>
      <c r="H45" s="273">
        <v>0</v>
      </c>
      <c r="I45" s="273">
        <v>0</v>
      </c>
      <c r="J45" s="273">
        <v>0</v>
      </c>
      <c r="K45" s="273">
        <v>0</v>
      </c>
      <c r="L45" s="273">
        <v>0</v>
      </c>
      <c r="M45" s="273">
        <v>0</v>
      </c>
      <c r="N45" s="273">
        <v>0</v>
      </c>
      <c r="O45" s="273">
        <v>0</v>
      </c>
      <c r="P45" s="273">
        <v>0</v>
      </c>
      <c r="Q45" s="273">
        <v>0</v>
      </c>
      <c r="R45" s="273">
        <v>0</v>
      </c>
      <c r="S45" s="273">
        <v>0</v>
      </c>
      <c r="T45" s="273">
        <v>0</v>
      </c>
      <c r="U45" s="273">
        <f t="shared" si="6"/>
        <v>0</v>
      </c>
      <c r="V45" s="274">
        <f t="shared" si="7"/>
        <v>0</v>
      </c>
    </row>
    <row r="46" spans="1:22">
      <c r="A46" s="269" t="s">
        <v>43</v>
      </c>
      <c r="B46" s="430" t="s">
        <v>559</v>
      </c>
      <c r="C46" s="273">
        <v>0</v>
      </c>
      <c r="D46" s="273">
        <v>0</v>
      </c>
      <c r="E46" s="273">
        <v>0</v>
      </c>
      <c r="F46" s="273">
        <v>0</v>
      </c>
      <c r="G46" s="273">
        <v>0</v>
      </c>
      <c r="H46" s="273">
        <v>0</v>
      </c>
      <c r="I46" s="273">
        <v>0</v>
      </c>
      <c r="J46" s="273">
        <v>0</v>
      </c>
      <c r="K46" s="273">
        <v>0</v>
      </c>
      <c r="L46" s="273">
        <v>0</v>
      </c>
      <c r="M46" s="273">
        <v>0</v>
      </c>
      <c r="N46" s="273">
        <v>0</v>
      </c>
      <c r="O46" s="273">
        <v>0</v>
      </c>
      <c r="P46" s="273">
        <v>0</v>
      </c>
      <c r="Q46" s="273">
        <v>0</v>
      </c>
      <c r="R46" s="273">
        <v>0</v>
      </c>
      <c r="S46" s="273">
        <v>0</v>
      </c>
      <c r="T46" s="273">
        <v>0</v>
      </c>
      <c r="U46" s="273">
        <f t="shared" si="6"/>
        <v>0</v>
      </c>
      <c r="V46" s="274">
        <f t="shared" si="7"/>
        <v>0</v>
      </c>
    </row>
    <row r="47" spans="1:22">
      <c r="A47" s="269" t="s">
        <v>44</v>
      </c>
      <c r="B47" s="430" t="s">
        <v>560</v>
      </c>
      <c r="C47" s="273">
        <v>0</v>
      </c>
      <c r="D47" s="273">
        <v>0</v>
      </c>
      <c r="E47" s="273">
        <v>0</v>
      </c>
      <c r="F47" s="273">
        <v>0</v>
      </c>
      <c r="G47" s="273">
        <v>0</v>
      </c>
      <c r="H47" s="273">
        <v>0</v>
      </c>
      <c r="I47" s="273">
        <v>0</v>
      </c>
      <c r="J47" s="273">
        <v>0</v>
      </c>
      <c r="K47" s="273">
        <v>0</v>
      </c>
      <c r="L47" s="273">
        <v>0</v>
      </c>
      <c r="M47" s="273">
        <v>0</v>
      </c>
      <c r="N47" s="273">
        <v>0</v>
      </c>
      <c r="O47" s="273">
        <v>0</v>
      </c>
      <c r="P47" s="273">
        <v>0</v>
      </c>
      <c r="Q47" s="273">
        <v>0</v>
      </c>
      <c r="R47" s="273">
        <v>0</v>
      </c>
      <c r="S47" s="273">
        <v>0</v>
      </c>
      <c r="T47" s="273">
        <v>0</v>
      </c>
      <c r="U47" s="273">
        <f t="shared" si="6"/>
        <v>0</v>
      </c>
      <c r="V47" s="274">
        <f t="shared" si="7"/>
        <v>0</v>
      </c>
    </row>
    <row r="48" spans="1:22">
      <c r="A48" s="269" t="s">
        <v>45</v>
      </c>
      <c r="B48" s="430" t="s">
        <v>561</v>
      </c>
      <c r="C48" s="273">
        <v>0</v>
      </c>
      <c r="D48" s="273">
        <v>0</v>
      </c>
      <c r="E48" s="273">
        <v>0</v>
      </c>
      <c r="F48" s="273">
        <v>0</v>
      </c>
      <c r="G48" s="273">
        <v>0</v>
      </c>
      <c r="H48" s="273">
        <v>0</v>
      </c>
      <c r="I48" s="273">
        <v>0</v>
      </c>
      <c r="J48" s="273">
        <v>0</v>
      </c>
      <c r="K48" s="273">
        <v>0</v>
      </c>
      <c r="L48" s="273">
        <v>0</v>
      </c>
      <c r="M48" s="273">
        <v>0</v>
      </c>
      <c r="N48" s="273">
        <v>0</v>
      </c>
      <c r="O48" s="273">
        <v>0</v>
      </c>
      <c r="P48" s="273">
        <v>0</v>
      </c>
      <c r="Q48" s="273">
        <v>0</v>
      </c>
      <c r="R48" s="273">
        <v>0</v>
      </c>
      <c r="S48" s="273">
        <v>0</v>
      </c>
      <c r="T48" s="273">
        <v>0</v>
      </c>
      <c r="U48" s="273">
        <f t="shared" si="6"/>
        <v>0</v>
      </c>
      <c r="V48" s="274">
        <f t="shared" si="7"/>
        <v>0</v>
      </c>
    </row>
    <row r="49" spans="1:22">
      <c r="A49" s="268" t="s">
        <v>46</v>
      </c>
      <c r="B49" s="430" t="s">
        <v>562</v>
      </c>
      <c r="C49" s="273">
        <v>0</v>
      </c>
      <c r="D49" s="273">
        <v>0</v>
      </c>
      <c r="E49" s="273">
        <v>0</v>
      </c>
      <c r="F49" s="273">
        <v>0</v>
      </c>
      <c r="G49" s="273">
        <v>0</v>
      </c>
      <c r="H49" s="273">
        <v>0</v>
      </c>
      <c r="I49" s="273">
        <v>0</v>
      </c>
      <c r="J49" s="273">
        <v>0</v>
      </c>
      <c r="K49" s="273">
        <v>0</v>
      </c>
      <c r="L49" s="273">
        <v>0</v>
      </c>
      <c r="M49" s="273">
        <v>0</v>
      </c>
      <c r="N49" s="273">
        <v>0</v>
      </c>
      <c r="O49" s="273">
        <v>0</v>
      </c>
      <c r="P49" s="273">
        <v>0</v>
      </c>
      <c r="Q49" s="273">
        <v>0</v>
      </c>
      <c r="R49" s="273">
        <v>0</v>
      </c>
      <c r="S49" s="273">
        <v>0</v>
      </c>
      <c r="T49" s="273">
        <v>0</v>
      </c>
      <c r="U49" s="273">
        <f t="shared" si="6"/>
        <v>0</v>
      </c>
      <c r="V49" s="274">
        <f t="shared" si="7"/>
        <v>0</v>
      </c>
    </row>
    <row r="50" spans="1:22">
      <c r="A50" s="269" t="s">
        <v>47</v>
      </c>
      <c r="B50" s="430" t="s">
        <v>563</v>
      </c>
      <c r="C50" s="273">
        <v>0</v>
      </c>
      <c r="D50" s="273">
        <v>0</v>
      </c>
      <c r="E50" s="273">
        <v>0</v>
      </c>
      <c r="F50" s="273">
        <v>0</v>
      </c>
      <c r="G50" s="273">
        <v>0</v>
      </c>
      <c r="H50" s="273">
        <v>0</v>
      </c>
      <c r="I50" s="273">
        <v>0</v>
      </c>
      <c r="J50" s="273">
        <v>0</v>
      </c>
      <c r="K50" s="273">
        <v>0</v>
      </c>
      <c r="L50" s="273">
        <v>0</v>
      </c>
      <c r="M50" s="273">
        <v>0</v>
      </c>
      <c r="N50" s="273">
        <v>0</v>
      </c>
      <c r="O50" s="273">
        <v>0</v>
      </c>
      <c r="P50" s="273">
        <v>0</v>
      </c>
      <c r="Q50" s="273">
        <v>0</v>
      </c>
      <c r="R50" s="273">
        <v>0</v>
      </c>
      <c r="S50" s="273">
        <v>0</v>
      </c>
      <c r="T50" s="273">
        <v>0</v>
      </c>
      <c r="U50" s="273">
        <f t="shared" si="6"/>
        <v>0</v>
      </c>
      <c r="V50" s="274">
        <f t="shared" si="7"/>
        <v>0</v>
      </c>
    </row>
    <row r="51" spans="1:22">
      <c r="A51" s="269" t="s">
        <v>48</v>
      </c>
      <c r="B51" s="430" t="s">
        <v>564</v>
      </c>
      <c r="C51" s="273">
        <v>0</v>
      </c>
      <c r="D51" s="273">
        <v>0</v>
      </c>
      <c r="E51" s="273">
        <v>0</v>
      </c>
      <c r="F51" s="273">
        <v>0</v>
      </c>
      <c r="G51" s="273">
        <v>0</v>
      </c>
      <c r="H51" s="273">
        <v>0</v>
      </c>
      <c r="I51" s="273">
        <v>0</v>
      </c>
      <c r="J51" s="273">
        <v>0</v>
      </c>
      <c r="K51" s="273">
        <v>0</v>
      </c>
      <c r="L51" s="273">
        <v>0</v>
      </c>
      <c r="M51" s="273">
        <v>0</v>
      </c>
      <c r="N51" s="273">
        <v>0</v>
      </c>
      <c r="O51" s="273">
        <v>0</v>
      </c>
      <c r="P51" s="273">
        <v>0</v>
      </c>
      <c r="Q51" s="273">
        <v>0</v>
      </c>
      <c r="R51" s="273">
        <v>0</v>
      </c>
      <c r="S51" s="273">
        <v>0</v>
      </c>
      <c r="T51" s="273">
        <v>0</v>
      </c>
      <c r="U51" s="273">
        <f t="shared" si="6"/>
        <v>0</v>
      </c>
      <c r="V51" s="274">
        <f t="shared" si="7"/>
        <v>0</v>
      </c>
    </row>
    <row r="52" spans="1:22">
      <c r="A52" s="269" t="s">
        <v>49</v>
      </c>
      <c r="B52" s="517" t="s">
        <v>1078</v>
      </c>
      <c r="C52" s="273">
        <v>0</v>
      </c>
      <c r="D52" s="273">
        <v>0</v>
      </c>
      <c r="E52" s="273">
        <v>0</v>
      </c>
      <c r="F52" s="273">
        <v>0</v>
      </c>
      <c r="G52" s="273">
        <v>0</v>
      </c>
      <c r="H52" s="273">
        <v>0</v>
      </c>
      <c r="I52" s="273">
        <v>0</v>
      </c>
      <c r="J52" s="273">
        <v>0</v>
      </c>
      <c r="K52" s="273">
        <v>0</v>
      </c>
      <c r="L52" s="273">
        <v>0</v>
      </c>
      <c r="M52" s="273">
        <v>0</v>
      </c>
      <c r="N52" s="273">
        <v>0</v>
      </c>
      <c r="O52" s="273">
        <v>0</v>
      </c>
      <c r="P52" s="273">
        <v>0</v>
      </c>
      <c r="Q52" s="273">
        <v>0</v>
      </c>
      <c r="R52" s="273">
        <v>0</v>
      </c>
      <c r="S52" s="273">
        <v>0</v>
      </c>
      <c r="T52" s="273">
        <v>0</v>
      </c>
      <c r="U52" s="273">
        <f t="shared" si="6"/>
        <v>0</v>
      </c>
      <c r="V52" s="274">
        <f t="shared" si="7"/>
        <v>0</v>
      </c>
    </row>
    <row r="53" spans="1:22">
      <c r="A53" s="269" t="s">
        <v>50</v>
      </c>
      <c r="B53" s="517" t="s">
        <v>1158</v>
      </c>
      <c r="C53" s="273">
        <v>0</v>
      </c>
      <c r="D53" s="273">
        <v>0</v>
      </c>
      <c r="E53" s="273">
        <v>0</v>
      </c>
      <c r="F53" s="273">
        <v>0</v>
      </c>
      <c r="G53" s="273">
        <v>0</v>
      </c>
      <c r="H53" s="273">
        <v>0</v>
      </c>
      <c r="I53" s="273">
        <v>0</v>
      </c>
      <c r="J53" s="273">
        <v>0</v>
      </c>
      <c r="K53" s="273">
        <v>0</v>
      </c>
      <c r="L53" s="273">
        <v>0</v>
      </c>
      <c r="M53" s="273">
        <v>0</v>
      </c>
      <c r="N53" s="273">
        <v>0</v>
      </c>
      <c r="O53" s="273">
        <v>0</v>
      </c>
      <c r="P53" s="273">
        <v>0</v>
      </c>
      <c r="Q53" s="273">
        <v>0</v>
      </c>
      <c r="R53" s="273">
        <v>0</v>
      </c>
      <c r="S53" s="273">
        <v>0</v>
      </c>
      <c r="T53" s="273">
        <v>0</v>
      </c>
      <c r="U53" s="273">
        <f t="shared" si="6"/>
        <v>0</v>
      </c>
      <c r="V53" s="274">
        <f t="shared" si="7"/>
        <v>0</v>
      </c>
    </row>
    <row r="54" spans="1:22">
      <c r="A54" s="269" t="s">
        <v>51</v>
      </c>
      <c r="B54" s="517" t="s">
        <v>1190</v>
      </c>
      <c r="C54" s="273">
        <v>0</v>
      </c>
      <c r="D54" s="273">
        <v>0</v>
      </c>
      <c r="E54" s="273">
        <v>0</v>
      </c>
      <c r="F54" s="273">
        <v>0</v>
      </c>
      <c r="G54" s="273">
        <v>0</v>
      </c>
      <c r="H54" s="273">
        <v>0</v>
      </c>
      <c r="I54" s="273">
        <v>0</v>
      </c>
      <c r="J54" s="273">
        <v>0</v>
      </c>
      <c r="K54" s="273">
        <v>0</v>
      </c>
      <c r="L54" s="273">
        <v>0</v>
      </c>
      <c r="M54" s="273">
        <v>0</v>
      </c>
      <c r="N54" s="273">
        <v>0</v>
      </c>
      <c r="O54" s="273">
        <v>0</v>
      </c>
      <c r="P54" s="273">
        <v>0</v>
      </c>
      <c r="Q54" s="273">
        <v>0</v>
      </c>
      <c r="R54" s="273">
        <v>0</v>
      </c>
      <c r="S54" s="273">
        <v>0</v>
      </c>
      <c r="T54" s="273">
        <v>0</v>
      </c>
      <c r="U54" s="273">
        <f t="shared" si="6"/>
        <v>0</v>
      </c>
      <c r="V54" s="274">
        <f t="shared" si="7"/>
        <v>0</v>
      </c>
    </row>
    <row r="55" spans="1:22">
      <c r="A55" s="269" t="s">
        <v>52</v>
      </c>
      <c r="B55" s="430" t="s">
        <v>568</v>
      </c>
      <c r="C55" s="273">
        <v>0</v>
      </c>
      <c r="D55" s="273">
        <v>0</v>
      </c>
      <c r="E55" s="273">
        <v>0</v>
      </c>
      <c r="F55" s="273">
        <v>0</v>
      </c>
      <c r="G55" s="273">
        <v>0</v>
      </c>
      <c r="H55" s="273">
        <v>0</v>
      </c>
      <c r="I55" s="273">
        <v>0</v>
      </c>
      <c r="J55" s="273">
        <v>0</v>
      </c>
      <c r="K55" s="273">
        <v>0</v>
      </c>
      <c r="L55" s="273">
        <v>0</v>
      </c>
      <c r="M55" s="273">
        <v>0</v>
      </c>
      <c r="N55" s="273">
        <v>0</v>
      </c>
      <c r="O55" s="273">
        <v>0</v>
      </c>
      <c r="P55" s="273">
        <v>0</v>
      </c>
      <c r="Q55" s="273">
        <v>0</v>
      </c>
      <c r="R55" s="273">
        <v>0</v>
      </c>
      <c r="S55" s="273">
        <v>0</v>
      </c>
      <c r="T55" s="273">
        <v>0</v>
      </c>
      <c r="U55" s="273">
        <f t="shared" si="6"/>
        <v>0</v>
      </c>
      <c r="V55" s="274">
        <f t="shared" si="7"/>
        <v>0</v>
      </c>
    </row>
    <row r="56" spans="1:22">
      <c r="A56" s="269" t="s">
        <v>146</v>
      </c>
      <c r="B56" s="430" t="s">
        <v>569</v>
      </c>
      <c r="C56" s="273">
        <v>0</v>
      </c>
      <c r="D56" s="273">
        <v>0</v>
      </c>
      <c r="E56" s="273">
        <v>0</v>
      </c>
      <c r="F56" s="273">
        <v>0</v>
      </c>
      <c r="G56" s="273">
        <v>0</v>
      </c>
      <c r="H56" s="273">
        <v>0</v>
      </c>
      <c r="I56" s="273">
        <v>0</v>
      </c>
      <c r="J56" s="273">
        <v>0</v>
      </c>
      <c r="K56" s="273">
        <v>0</v>
      </c>
      <c r="L56" s="273">
        <v>0</v>
      </c>
      <c r="M56" s="273">
        <v>0</v>
      </c>
      <c r="N56" s="273">
        <v>0</v>
      </c>
      <c r="O56" s="273">
        <v>0</v>
      </c>
      <c r="P56" s="273">
        <v>0</v>
      </c>
      <c r="Q56" s="273">
        <v>0</v>
      </c>
      <c r="R56" s="273">
        <v>0</v>
      </c>
      <c r="S56" s="273">
        <v>0</v>
      </c>
      <c r="T56" s="273">
        <v>0</v>
      </c>
      <c r="U56" s="273">
        <f t="shared" si="6"/>
        <v>0</v>
      </c>
      <c r="V56" s="274">
        <f t="shared" si="7"/>
        <v>0</v>
      </c>
    </row>
    <row r="57" spans="1:22">
      <c r="A57" s="269" t="s">
        <v>147</v>
      </c>
      <c r="B57" s="430" t="s">
        <v>570</v>
      </c>
      <c r="C57" s="273">
        <v>0</v>
      </c>
      <c r="D57" s="273">
        <v>0</v>
      </c>
      <c r="E57" s="273">
        <v>0</v>
      </c>
      <c r="F57" s="273">
        <v>0</v>
      </c>
      <c r="G57" s="273">
        <v>0</v>
      </c>
      <c r="H57" s="273">
        <v>0</v>
      </c>
      <c r="I57" s="273">
        <v>0</v>
      </c>
      <c r="J57" s="273">
        <v>0</v>
      </c>
      <c r="K57" s="273">
        <v>0</v>
      </c>
      <c r="L57" s="273">
        <v>0</v>
      </c>
      <c r="M57" s="273">
        <v>0</v>
      </c>
      <c r="N57" s="273">
        <v>0</v>
      </c>
      <c r="O57" s="273">
        <v>0</v>
      </c>
      <c r="P57" s="273">
        <v>0</v>
      </c>
      <c r="Q57" s="273">
        <v>0</v>
      </c>
      <c r="R57" s="273">
        <v>0</v>
      </c>
      <c r="S57" s="273">
        <v>0</v>
      </c>
      <c r="T57" s="273">
        <v>0</v>
      </c>
      <c r="U57" s="273">
        <f t="shared" si="6"/>
        <v>0</v>
      </c>
      <c r="V57" s="274">
        <f t="shared" si="7"/>
        <v>0</v>
      </c>
    </row>
    <row r="58" spans="1:22">
      <c r="A58" s="120"/>
      <c r="B58" s="121" t="s">
        <v>28</v>
      </c>
      <c r="C58" s="285">
        <f t="shared" ref="C58:T58" si="8">SUM(C42:C57)</f>
        <v>0</v>
      </c>
      <c r="D58" s="285">
        <f t="shared" si="8"/>
        <v>0</v>
      </c>
      <c r="E58" s="285">
        <f t="shared" si="8"/>
        <v>0</v>
      </c>
      <c r="F58" s="285">
        <f t="shared" si="8"/>
        <v>0</v>
      </c>
      <c r="G58" s="285">
        <f t="shared" si="8"/>
        <v>0</v>
      </c>
      <c r="H58" s="285">
        <f t="shared" si="8"/>
        <v>0</v>
      </c>
      <c r="I58" s="285">
        <f t="shared" si="8"/>
        <v>0</v>
      </c>
      <c r="J58" s="285">
        <f t="shared" si="8"/>
        <v>0</v>
      </c>
      <c r="K58" s="285">
        <f t="shared" si="8"/>
        <v>0</v>
      </c>
      <c r="L58" s="285">
        <f t="shared" si="8"/>
        <v>0</v>
      </c>
      <c r="M58" s="285">
        <f t="shared" si="8"/>
        <v>0</v>
      </c>
      <c r="N58" s="285">
        <f t="shared" si="8"/>
        <v>0</v>
      </c>
      <c r="O58" s="285">
        <f t="shared" si="8"/>
        <v>0</v>
      </c>
      <c r="P58" s="285">
        <f t="shared" si="8"/>
        <v>0</v>
      </c>
      <c r="Q58" s="285">
        <f t="shared" si="8"/>
        <v>0</v>
      </c>
      <c r="R58" s="285">
        <f t="shared" si="8"/>
        <v>0</v>
      </c>
      <c r="S58" s="285">
        <f>SUM(S42:S57)</f>
        <v>0</v>
      </c>
      <c r="T58" s="285">
        <f t="shared" si="8"/>
        <v>0</v>
      </c>
      <c r="U58" s="285">
        <f>SUM(C58:T58)</f>
        <v>0</v>
      </c>
      <c r="V58" s="286">
        <f>SUM(AVERAGE(C58:T58))</f>
        <v>0</v>
      </c>
    </row>
    <row r="59" spans="1:22">
      <c r="A59" s="104"/>
      <c r="B59" s="104"/>
      <c r="C59" s="273" t="s">
        <v>0</v>
      </c>
      <c r="D59" s="273" t="s">
        <v>1</v>
      </c>
      <c r="E59" s="273" t="s">
        <v>2</v>
      </c>
      <c r="F59" s="273" t="s">
        <v>3</v>
      </c>
      <c r="G59" s="273" t="s">
        <v>4</v>
      </c>
      <c r="H59" s="273" t="s">
        <v>5</v>
      </c>
      <c r="I59" s="273" t="s">
        <v>6</v>
      </c>
      <c r="J59" s="273" t="s">
        <v>7</v>
      </c>
      <c r="K59" s="273" t="s">
        <v>8</v>
      </c>
      <c r="L59" s="273" t="s">
        <v>9</v>
      </c>
      <c r="M59" s="273" t="s">
        <v>10</v>
      </c>
      <c r="N59" s="273" t="s">
        <v>11</v>
      </c>
      <c r="O59" s="273" t="s">
        <v>12</v>
      </c>
      <c r="P59" s="273" t="s">
        <v>13</v>
      </c>
      <c r="Q59" s="273" t="s">
        <v>14</v>
      </c>
      <c r="R59" s="273" t="s">
        <v>15</v>
      </c>
      <c r="S59" s="273" t="s">
        <v>16</v>
      </c>
      <c r="T59" s="273" t="s">
        <v>202</v>
      </c>
      <c r="U59" s="273" t="s">
        <v>37</v>
      </c>
      <c r="V59" s="274" t="s">
        <v>38</v>
      </c>
    </row>
    <row r="60" spans="1:22">
      <c r="A60" s="179"/>
      <c r="B60" s="180" t="s">
        <v>35</v>
      </c>
      <c r="C60" s="287"/>
      <c r="D60" s="287"/>
      <c r="E60" s="287"/>
      <c r="F60" s="287"/>
      <c r="G60" s="287"/>
      <c r="H60" s="287"/>
      <c r="I60" s="287"/>
      <c r="J60" s="287"/>
      <c r="K60" s="287"/>
      <c r="L60" s="287"/>
      <c r="M60" s="287"/>
      <c r="N60" s="287"/>
      <c r="O60" s="287"/>
      <c r="P60" s="287"/>
      <c r="Q60" s="287"/>
      <c r="R60" s="287"/>
      <c r="S60" s="287"/>
      <c r="T60" s="287"/>
      <c r="U60" s="287"/>
      <c r="V60" s="288"/>
    </row>
    <row r="61" spans="1:22">
      <c r="A61" s="268" t="s">
        <v>39</v>
      </c>
      <c r="B61" s="430" t="s">
        <v>600</v>
      </c>
      <c r="C61" s="273">
        <v>0</v>
      </c>
      <c r="D61" s="273">
        <v>0</v>
      </c>
      <c r="E61" s="273">
        <v>0</v>
      </c>
      <c r="F61" s="273">
        <v>0</v>
      </c>
      <c r="G61" s="273">
        <v>0</v>
      </c>
      <c r="H61" s="273">
        <v>0</v>
      </c>
      <c r="I61" s="273">
        <v>0</v>
      </c>
      <c r="J61" s="273">
        <v>0</v>
      </c>
      <c r="K61" s="273">
        <v>0</v>
      </c>
      <c r="L61" s="273">
        <v>0</v>
      </c>
      <c r="M61" s="273">
        <v>0</v>
      </c>
      <c r="N61" s="273">
        <v>0</v>
      </c>
      <c r="O61" s="273">
        <v>0</v>
      </c>
      <c r="P61" s="273">
        <v>0</v>
      </c>
      <c r="Q61" s="273">
        <v>0</v>
      </c>
      <c r="R61" s="273">
        <v>0</v>
      </c>
      <c r="S61" s="273">
        <v>0</v>
      </c>
      <c r="T61" s="273">
        <v>0</v>
      </c>
      <c r="U61" s="273">
        <f t="shared" ref="U61:U76" si="9">SUM(C61:T61)</f>
        <v>0</v>
      </c>
      <c r="V61" s="274">
        <f t="shared" ref="V61:V76" si="10">U61/18</f>
        <v>0</v>
      </c>
    </row>
    <row r="62" spans="1:22" ht="12.75" customHeight="1">
      <c r="A62" s="269" t="s">
        <v>40</v>
      </c>
      <c r="B62" s="430" t="s">
        <v>778</v>
      </c>
      <c r="C62" s="273">
        <v>0</v>
      </c>
      <c r="D62" s="273">
        <v>0</v>
      </c>
      <c r="E62" s="273">
        <v>0</v>
      </c>
      <c r="F62" s="273">
        <v>0</v>
      </c>
      <c r="G62" s="273">
        <v>0</v>
      </c>
      <c r="H62" s="273">
        <v>0</v>
      </c>
      <c r="I62" s="273">
        <v>0</v>
      </c>
      <c r="J62" s="273">
        <v>0</v>
      </c>
      <c r="K62" s="273">
        <v>0</v>
      </c>
      <c r="L62" s="273">
        <v>0</v>
      </c>
      <c r="M62" s="273">
        <v>0</v>
      </c>
      <c r="N62" s="273">
        <v>0</v>
      </c>
      <c r="O62" s="273">
        <v>0</v>
      </c>
      <c r="P62" s="273">
        <v>0</v>
      </c>
      <c r="Q62" s="273">
        <v>0</v>
      </c>
      <c r="R62" s="273">
        <v>0</v>
      </c>
      <c r="S62" s="273">
        <v>0</v>
      </c>
      <c r="T62" s="273">
        <v>0</v>
      </c>
      <c r="U62" s="273">
        <f t="shared" si="9"/>
        <v>0</v>
      </c>
      <c r="V62" s="274">
        <f t="shared" si="10"/>
        <v>0</v>
      </c>
    </row>
    <row r="63" spans="1:22" ht="12.75" customHeight="1">
      <c r="A63" s="269" t="s">
        <v>41</v>
      </c>
      <c r="B63" s="517" t="s">
        <v>1074</v>
      </c>
      <c r="C63" s="273">
        <v>0</v>
      </c>
      <c r="D63" s="273">
        <v>0</v>
      </c>
      <c r="E63" s="273">
        <v>0</v>
      </c>
      <c r="F63" s="273">
        <v>0</v>
      </c>
      <c r="G63" s="273">
        <v>0</v>
      </c>
      <c r="H63" s="273">
        <v>0</v>
      </c>
      <c r="I63" s="273">
        <v>0</v>
      </c>
      <c r="J63" s="273">
        <v>0</v>
      </c>
      <c r="K63" s="273">
        <v>0</v>
      </c>
      <c r="L63" s="273">
        <v>0</v>
      </c>
      <c r="M63" s="273">
        <v>0</v>
      </c>
      <c r="N63" s="273">
        <v>0</v>
      </c>
      <c r="O63" s="273">
        <v>0</v>
      </c>
      <c r="P63" s="273">
        <v>0</v>
      </c>
      <c r="Q63" s="273">
        <v>0</v>
      </c>
      <c r="R63" s="273">
        <v>0</v>
      </c>
      <c r="S63" s="273">
        <v>0</v>
      </c>
      <c r="T63" s="273">
        <v>0</v>
      </c>
      <c r="U63" s="273">
        <f t="shared" si="9"/>
        <v>0</v>
      </c>
      <c r="V63" s="274">
        <f t="shared" si="10"/>
        <v>0</v>
      </c>
    </row>
    <row r="64" spans="1:22">
      <c r="A64" s="269" t="s">
        <v>42</v>
      </c>
      <c r="B64" s="430" t="s">
        <v>601</v>
      </c>
      <c r="C64" s="273">
        <v>0</v>
      </c>
      <c r="D64" s="273">
        <v>0</v>
      </c>
      <c r="E64" s="273">
        <v>0</v>
      </c>
      <c r="F64" s="273">
        <v>0</v>
      </c>
      <c r="G64" s="273">
        <v>0</v>
      </c>
      <c r="H64" s="273">
        <v>0</v>
      </c>
      <c r="I64" s="273">
        <v>0</v>
      </c>
      <c r="J64" s="273">
        <v>0</v>
      </c>
      <c r="K64" s="273">
        <v>0</v>
      </c>
      <c r="L64" s="273">
        <v>0</v>
      </c>
      <c r="M64" s="273">
        <v>0</v>
      </c>
      <c r="N64" s="273">
        <v>0</v>
      </c>
      <c r="O64" s="273">
        <v>0</v>
      </c>
      <c r="P64" s="273">
        <v>0</v>
      </c>
      <c r="Q64" s="273">
        <v>0</v>
      </c>
      <c r="R64" s="273">
        <v>0</v>
      </c>
      <c r="S64" s="273">
        <v>0</v>
      </c>
      <c r="T64" s="273">
        <v>0</v>
      </c>
      <c r="U64" s="273">
        <f t="shared" si="9"/>
        <v>0</v>
      </c>
      <c r="V64" s="274">
        <f t="shared" si="10"/>
        <v>0</v>
      </c>
    </row>
    <row r="65" spans="1:22">
      <c r="A65" s="269" t="s">
        <v>43</v>
      </c>
      <c r="B65" s="430" t="s">
        <v>602</v>
      </c>
      <c r="C65" s="273">
        <v>0</v>
      </c>
      <c r="D65" s="273">
        <v>0</v>
      </c>
      <c r="E65" s="273">
        <v>0</v>
      </c>
      <c r="F65" s="273">
        <v>0</v>
      </c>
      <c r="G65" s="273">
        <v>0</v>
      </c>
      <c r="H65" s="273">
        <v>0</v>
      </c>
      <c r="I65" s="273">
        <v>0</v>
      </c>
      <c r="J65" s="273">
        <v>0</v>
      </c>
      <c r="K65" s="273">
        <v>0</v>
      </c>
      <c r="L65" s="273">
        <v>0</v>
      </c>
      <c r="M65" s="273">
        <v>0</v>
      </c>
      <c r="N65" s="273">
        <v>0</v>
      </c>
      <c r="O65" s="273">
        <v>0</v>
      </c>
      <c r="P65" s="273">
        <v>0</v>
      </c>
      <c r="Q65" s="273">
        <v>0</v>
      </c>
      <c r="R65" s="273">
        <v>0</v>
      </c>
      <c r="S65" s="273">
        <v>0</v>
      </c>
      <c r="T65" s="273">
        <v>0</v>
      </c>
      <c r="U65" s="273">
        <f t="shared" si="9"/>
        <v>0</v>
      </c>
      <c r="V65" s="274">
        <f t="shared" si="10"/>
        <v>0</v>
      </c>
    </row>
    <row r="66" spans="1:22">
      <c r="A66" s="269" t="s">
        <v>44</v>
      </c>
      <c r="B66" s="430" t="s">
        <v>603</v>
      </c>
      <c r="C66" s="273">
        <v>0</v>
      </c>
      <c r="D66" s="273">
        <v>0</v>
      </c>
      <c r="E66" s="273">
        <v>0</v>
      </c>
      <c r="F66" s="273">
        <v>0</v>
      </c>
      <c r="G66" s="273">
        <v>0</v>
      </c>
      <c r="H66" s="273">
        <v>0</v>
      </c>
      <c r="I66" s="273">
        <v>0</v>
      </c>
      <c r="J66" s="273">
        <v>0</v>
      </c>
      <c r="K66" s="273">
        <v>0</v>
      </c>
      <c r="L66" s="273">
        <v>0</v>
      </c>
      <c r="M66" s="273">
        <v>0</v>
      </c>
      <c r="N66" s="273">
        <v>0</v>
      </c>
      <c r="O66" s="273">
        <v>0</v>
      </c>
      <c r="P66" s="273">
        <v>0</v>
      </c>
      <c r="Q66" s="273">
        <v>0</v>
      </c>
      <c r="R66" s="273">
        <v>0</v>
      </c>
      <c r="S66" s="273">
        <v>0</v>
      </c>
      <c r="T66" s="273">
        <v>0</v>
      </c>
      <c r="U66" s="273">
        <f t="shared" si="9"/>
        <v>0</v>
      </c>
      <c r="V66" s="274">
        <f t="shared" si="10"/>
        <v>0</v>
      </c>
    </row>
    <row r="67" spans="1:22">
      <c r="A67" s="269" t="s">
        <v>45</v>
      </c>
      <c r="B67" s="517" t="s">
        <v>924</v>
      </c>
      <c r="C67" s="273">
        <v>0</v>
      </c>
      <c r="D67" s="273">
        <v>0</v>
      </c>
      <c r="E67" s="273">
        <v>0</v>
      </c>
      <c r="F67" s="273">
        <v>0</v>
      </c>
      <c r="G67" s="273">
        <v>0</v>
      </c>
      <c r="H67" s="273">
        <v>0</v>
      </c>
      <c r="I67" s="273">
        <v>0</v>
      </c>
      <c r="J67" s="273">
        <v>0</v>
      </c>
      <c r="K67" s="273">
        <v>0</v>
      </c>
      <c r="L67" s="273">
        <v>0</v>
      </c>
      <c r="M67" s="273">
        <v>0</v>
      </c>
      <c r="N67" s="273">
        <v>0</v>
      </c>
      <c r="O67" s="273">
        <v>0</v>
      </c>
      <c r="P67" s="273">
        <v>0</v>
      </c>
      <c r="Q67" s="273">
        <v>0</v>
      </c>
      <c r="R67" s="273">
        <v>0</v>
      </c>
      <c r="S67" s="273">
        <v>0</v>
      </c>
      <c r="T67" s="273">
        <v>0</v>
      </c>
      <c r="U67" s="273">
        <f t="shared" si="9"/>
        <v>0</v>
      </c>
      <c r="V67" s="274">
        <f t="shared" si="10"/>
        <v>0</v>
      </c>
    </row>
    <row r="68" spans="1:22">
      <c r="A68" s="268" t="s">
        <v>46</v>
      </c>
      <c r="B68" s="430" t="s">
        <v>605</v>
      </c>
      <c r="C68" s="273">
        <v>0</v>
      </c>
      <c r="D68" s="273">
        <v>0</v>
      </c>
      <c r="E68" s="273">
        <v>0</v>
      </c>
      <c r="F68" s="273">
        <v>0</v>
      </c>
      <c r="G68" s="273">
        <v>0</v>
      </c>
      <c r="H68" s="273">
        <v>0</v>
      </c>
      <c r="I68" s="273">
        <v>0</v>
      </c>
      <c r="J68" s="273">
        <v>0</v>
      </c>
      <c r="K68" s="273">
        <v>0</v>
      </c>
      <c r="L68" s="273">
        <v>0</v>
      </c>
      <c r="M68" s="273">
        <v>0</v>
      </c>
      <c r="N68" s="273">
        <v>0</v>
      </c>
      <c r="O68" s="273">
        <v>0</v>
      </c>
      <c r="P68" s="273">
        <v>0</v>
      </c>
      <c r="Q68" s="273">
        <v>0</v>
      </c>
      <c r="R68" s="273">
        <v>0</v>
      </c>
      <c r="S68" s="273">
        <v>0</v>
      </c>
      <c r="T68" s="273">
        <v>0</v>
      </c>
      <c r="U68" s="273">
        <f t="shared" si="9"/>
        <v>0</v>
      </c>
      <c r="V68" s="274">
        <f t="shared" si="10"/>
        <v>0</v>
      </c>
    </row>
    <row r="69" spans="1:22">
      <c r="A69" s="269" t="s">
        <v>47</v>
      </c>
      <c r="B69" s="430" t="s">
        <v>1000</v>
      </c>
      <c r="C69" s="273">
        <v>0</v>
      </c>
      <c r="D69" s="273">
        <v>0</v>
      </c>
      <c r="E69" s="273">
        <v>0</v>
      </c>
      <c r="F69" s="273">
        <v>0</v>
      </c>
      <c r="G69" s="273">
        <v>0</v>
      </c>
      <c r="H69" s="273">
        <v>0</v>
      </c>
      <c r="I69" s="273">
        <v>0</v>
      </c>
      <c r="J69" s="273">
        <v>0</v>
      </c>
      <c r="K69" s="273">
        <v>0</v>
      </c>
      <c r="L69" s="273">
        <v>0</v>
      </c>
      <c r="M69" s="273">
        <v>0</v>
      </c>
      <c r="N69" s="273">
        <v>0</v>
      </c>
      <c r="O69" s="273">
        <v>0</v>
      </c>
      <c r="P69" s="273">
        <v>0</v>
      </c>
      <c r="Q69" s="273">
        <v>0</v>
      </c>
      <c r="R69" s="273">
        <v>0</v>
      </c>
      <c r="S69" s="273">
        <v>0</v>
      </c>
      <c r="T69" s="273">
        <v>0</v>
      </c>
      <c r="U69" s="273">
        <f t="shared" si="9"/>
        <v>0</v>
      </c>
      <c r="V69" s="274">
        <f t="shared" si="10"/>
        <v>0</v>
      </c>
    </row>
    <row r="70" spans="1:22">
      <c r="A70" s="269" t="s">
        <v>48</v>
      </c>
      <c r="B70" s="430" t="s">
        <v>607</v>
      </c>
      <c r="C70" s="273">
        <v>0</v>
      </c>
      <c r="D70" s="273">
        <v>0</v>
      </c>
      <c r="E70" s="273">
        <v>0</v>
      </c>
      <c r="F70" s="273">
        <v>0</v>
      </c>
      <c r="G70" s="273">
        <v>0</v>
      </c>
      <c r="H70" s="273">
        <v>0</v>
      </c>
      <c r="I70" s="273">
        <v>0</v>
      </c>
      <c r="J70" s="273">
        <v>0</v>
      </c>
      <c r="K70" s="273">
        <v>0</v>
      </c>
      <c r="L70" s="273">
        <v>0</v>
      </c>
      <c r="M70" s="273">
        <v>0</v>
      </c>
      <c r="N70" s="273">
        <v>0</v>
      </c>
      <c r="O70" s="273">
        <v>0</v>
      </c>
      <c r="P70" s="273">
        <v>0</v>
      </c>
      <c r="Q70" s="273">
        <v>0</v>
      </c>
      <c r="R70" s="273">
        <v>0</v>
      </c>
      <c r="S70" s="273">
        <v>0</v>
      </c>
      <c r="T70" s="273">
        <v>0</v>
      </c>
      <c r="U70" s="273">
        <f t="shared" si="9"/>
        <v>0</v>
      </c>
      <c r="V70" s="274">
        <f t="shared" si="10"/>
        <v>0</v>
      </c>
    </row>
    <row r="71" spans="1:22">
      <c r="A71" s="269" t="s">
        <v>49</v>
      </c>
      <c r="B71" s="430" t="s">
        <v>608</v>
      </c>
      <c r="C71" s="273">
        <v>0</v>
      </c>
      <c r="D71" s="273">
        <v>0</v>
      </c>
      <c r="E71" s="273">
        <v>0</v>
      </c>
      <c r="F71" s="273">
        <v>0</v>
      </c>
      <c r="G71" s="273">
        <v>0</v>
      </c>
      <c r="H71" s="273">
        <v>0</v>
      </c>
      <c r="I71" s="273">
        <v>0</v>
      </c>
      <c r="J71" s="273">
        <v>0</v>
      </c>
      <c r="K71" s="273">
        <v>0</v>
      </c>
      <c r="L71" s="273">
        <v>0</v>
      </c>
      <c r="M71" s="273">
        <v>0</v>
      </c>
      <c r="N71" s="273">
        <v>0</v>
      </c>
      <c r="O71" s="273">
        <v>0</v>
      </c>
      <c r="P71" s="273">
        <v>0</v>
      </c>
      <c r="Q71" s="273">
        <v>0</v>
      </c>
      <c r="R71" s="273">
        <v>0</v>
      </c>
      <c r="S71" s="273">
        <v>0</v>
      </c>
      <c r="T71" s="273">
        <v>0</v>
      </c>
      <c r="U71" s="273">
        <f t="shared" si="9"/>
        <v>0</v>
      </c>
      <c r="V71" s="274">
        <f t="shared" si="10"/>
        <v>0</v>
      </c>
    </row>
    <row r="72" spans="1:22">
      <c r="A72" s="269" t="s">
        <v>50</v>
      </c>
      <c r="B72" s="430" t="s">
        <v>609</v>
      </c>
      <c r="C72" s="273">
        <v>0</v>
      </c>
      <c r="D72" s="273">
        <v>0</v>
      </c>
      <c r="E72" s="273">
        <v>0</v>
      </c>
      <c r="F72" s="273">
        <v>0</v>
      </c>
      <c r="G72" s="273">
        <v>0</v>
      </c>
      <c r="H72" s="273">
        <v>0</v>
      </c>
      <c r="I72" s="273">
        <v>0</v>
      </c>
      <c r="J72" s="273">
        <v>0</v>
      </c>
      <c r="K72" s="273">
        <v>0</v>
      </c>
      <c r="L72" s="273">
        <v>0</v>
      </c>
      <c r="M72" s="273">
        <v>0</v>
      </c>
      <c r="N72" s="273">
        <v>0</v>
      </c>
      <c r="O72" s="273">
        <v>0</v>
      </c>
      <c r="P72" s="273">
        <v>0</v>
      </c>
      <c r="Q72" s="273">
        <v>0</v>
      </c>
      <c r="R72" s="273">
        <v>0</v>
      </c>
      <c r="S72" s="273">
        <v>0</v>
      </c>
      <c r="T72" s="273">
        <v>0</v>
      </c>
      <c r="U72" s="273">
        <f t="shared" si="9"/>
        <v>0</v>
      </c>
      <c r="V72" s="274">
        <f t="shared" si="10"/>
        <v>0</v>
      </c>
    </row>
    <row r="73" spans="1:22">
      <c r="A73" s="269" t="s">
        <v>51</v>
      </c>
      <c r="B73" s="430" t="s">
        <v>610</v>
      </c>
      <c r="C73" s="273">
        <v>0</v>
      </c>
      <c r="D73" s="273">
        <v>0</v>
      </c>
      <c r="E73" s="273">
        <v>0</v>
      </c>
      <c r="F73" s="273">
        <v>0</v>
      </c>
      <c r="G73" s="273">
        <v>0</v>
      </c>
      <c r="H73" s="273">
        <v>0</v>
      </c>
      <c r="I73" s="273">
        <v>0</v>
      </c>
      <c r="J73" s="273">
        <v>0</v>
      </c>
      <c r="K73" s="273">
        <v>0</v>
      </c>
      <c r="L73" s="273">
        <v>0</v>
      </c>
      <c r="M73" s="273">
        <v>0</v>
      </c>
      <c r="N73" s="273">
        <v>0</v>
      </c>
      <c r="O73" s="273">
        <v>0</v>
      </c>
      <c r="P73" s="273">
        <v>0</v>
      </c>
      <c r="Q73" s="273">
        <v>0</v>
      </c>
      <c r="R73" s="273">
        <v>0</v>
      </c>
      <c r="S73" s="273">
        <v>0</v>
      </c>
      <c r="T73" s="273">
        <v>0</v>
      </c>
      <c r="U73" s="273">
        <f t="shared" si="9"/>
        <v>0</v>
      </c>
      <c r="V73" s="274">
        <f t="shared" si="10"/>
        <v>0</v>
      </c>
    </row>
    <row r="74" spans="1:22">
      <c r="A74" s="269" t="s">
        <v>52</v>
      </c>
      <c r="B74" s="517" t="s">
        <v>1191</v>
      </c>
      <c r="C74" s="273">
        <v>0</v>
      </c>
      <c r="D74" s="273">
        <v>0</v>
      </c>
      <c r="E74" s="273">
        <v>0</v>
      </c>
      <c r="F74" s="273">
        <v>0</v>
      </c>
      <c r="G74" s="273">
        <v>0</v>
      </c>
      <c r="H74" s="273">
        <v>0</v>
      </c>
      <c r="I74" s="273">
        <v>0</v>
      </c>
      <c r="J74" s="273">
        <v>0</v>
      </c>
      <c r="K74" s="273">
        <v>0</v>
      </c>
      <c r="L74" s="273">
        <v>0</v>
      </c>
      <c r="M74" s="273">
        <v>0</v>
      </c>
      <c r="N74" s="273">
        <v>0</v>
      </c>
      <c r="O74" s="273">
        <v>0</v>
      </c>
      <c r="P74" s="273">
        <v>0</v>
      </c>
      <c r="Q74" s="273">
        <v>0</v>
      </c>
      <c r="R74" s="273">
        <v>0</v>
      </c>
      <c r="S74" s="273">
        <v>0</v>
      </c>
      <c r="T74" s="273">
        <v>0</v>
      </c>
      <c r="U74" s="273">
        <f t="shared" si="9"/>
        <v>0</v>
      </c>
      <c r="V74" s="274">
        <f t="shared" si="10"/>
        <v>0</v>
      </c>
    </row>
    <row r="75" spans="1:22">
      <c r="A75" s="269" t="s">
        <v>146</v>
      </c>
      <c r="B75" s="430" t="s">
        <v>612</v>
      </c>
      <c r="C75" s="273">
        <v>0</v>
      </c>
      <c r="D75" s="273">
        <v>0</v>
      </c>
      <c r="E75" s="273">
        <v>0</v>
      </c>
      <c r="F75" s="273">
        <v>0</v>
      </c>
      <c r="G75" s="273">
        <v>0</v>
      </c>
      <c r="H75" s="273">
        <v>0</v>
      </c>
      <c r="I75" s="273">
        <v>0</v>
      </c>
      <c r="J75" s="273">
        <v>0</v>
      </c>
      <c r="K75" s="273">
        <v>0</v>
      </c>
      <c r="L75" s="273">
        <v>0</v>
      </c>
      <c r="M75" s="273">
        <v>0</v>
      </c>
      <c r="N75" s="273">
        <v>0</v>
      </c>
      <c r="O75" s="273">
        <v>0</v>
      </c>
      <c r="P75" s="273">
        <v>0</v>
      </c>
      <c r="Q75" s="273">
        <v>0</v>
      </c>
      <c r="R75" s="273">
        <v>0</v>
      </c>
      <c r="S75" s="273">
        <v>0</v>
      </c>
      <c r="T75" s="273">
        <v>0</v>
      </c>
      <c r="U75" s="273">
        <f t="shared" si="9"/>
        <v>0</v>
      </c>
      <c r="V75" s="274">
        <f t="shared" si="10"/>
        <v>0</v>
      </c>
    </row>
    <row r="76" spans="1:22">
      <c r="A76" s="269" t="s">
        <v>147</v>
      </c>
      <c r="B76" s="430" t="s">
        <v>613</v>
      </c>
      <c r="C76" s="273">
        <v>0</v>
      </c>
      <c r="D76" s="273">
        <v>0</v>
      </c>
      <c r="E76" s="273">
        <v>0</v>
      </c>
      <c r="F76" s="273">
        <v>0</v>
      </c>
      <c r="G76" s="273">
        <v>0</v>
      </c>
      <c r="H76" s="273">
        <v>0</v>
      </c>
      <c r="I76" s="273">
        <v>0</v>
      </c>
      <c r="J76" s="273">
        <v>0</v>
      </c>
      <c r="K76" s="273">
        <v>0</v>
      </c>
      <c r="L76" s="273">
        <v>0</v>
      </c>
      <c r="M76" s="273">
        <v>0</v>
      </c>
      <c r="N76" s="273">
        <v>0</v>
      </c>
      <c r="O76" s="273">
        <v>0</v>
      </c>
      <c r="P76" s="273">
        <v>0</v>
      </c>
      <c r="Q76" s="273">
        <v>0</v>
      </c>
      <c r="R76" s="273">
        <v>0</v>
      </c>
      <c r="S76" s="273">
        <v>0</v>
      </c>
      <c r="T76" s="273">
        <v>0</v>
      </c>
      <c r="U76" s="273">
        <f t="shared" si="9"/>
        <v>0</v>
      </c>
      <c r="V76" s="274">
        <f t="shared" si="10"/>
        <v>0</v>
      </c>
    </row>
    <row r="77" spans="1:22">
      <c r="A77" s="181"/>
      <c r="B77" s="182" t="s">
        <v>28</v>
      </c>
      <c r="C77" s="273">
        <v>0</v>
      </c>
      <c r="D77" s="273">
        <v>0</v>
      </c>
      <c r="E77" s="273">
        <v>0</v>
      </c>
      <c r="F77" s="273">
        <v>0</v>
      </c>
      <c r="G77" s="273">
        <v>0</v>
      </c>
      <c r="H77" s="273">
        <v>0</v>
      </c>
      <c r="I77" s="273">
        <v>0</v>
      </c>
      <c r="J77" s="273">
        <v>0</v>
      </c>
      <c r="K77" s="273">
        <v>0</v>
      </c>
      <c r="L77" s="273">
        <v>0</v>
      </c>
      <c r="M77" s="273">
        <v>0</v>
      </c>
      <c r="N77" s="273">
        <v>0</v>
      </c>
      <c r="O77" s="273">
        <v>0</v>
      </c>
      <c r="P77" s="273">
        <v>0</v>
      </c>
      <c r="Q77" s="273">
        <v>0</v>
      </c>
      <c r="R77" s="273">
        <v>0</v>
      </c>
      <c r="S77" s="273">
        <v>0</v>
      </c>
      <c r="T77" s="273">
        <v>0</v>
      </c>
      <c r="U77" s="289">
        <f>SUM(C77:T77)</f>
        <v>0</v>
      </c>
      <c r="V77" s="290">
        <f>SUM(AVERAGE(C77:T77))</f>
        <v>0</v>
      </c>
    </row>
    <row r="78" spans="1:22">
      <c r="A78" s="104"/>
      <c r="B78" s="104"/>
      <c r="C78" s="273" t="s">
        <v>0</v>
      </c>
      <c r="D78" s="273" t="s">
        <v>1</v>
      </c>
      <c r="E78" s="273" t="s">
        <v>2</v>
      </c>
      <c r="F78" s="273" t="s">
        <v>3</v>
      </c>
      <c r="G78" s="273" t="s">
        <v>4</v>
      </c>
      <c r="H78" s="273" t="s">
        <v>5</v>
      </c>
      <c r="I78" s="273" t="s">
        <v>6</v>
      </c>
      <c r="J78" s="273" t="s">
        <v>7</v>
      </c>
      <c r="K78" s="273" t="s">
        <v>8</v>
      </c>
      <c r="L78" s="273" t="s">
        <v>9</v>
      </c>
      <c r="M78" s="273" t="s">
        <v>10</v>
      </c>
      <c r="N78" s="273" t="s">
        <v>11</v>
      </c>
      <c r="O78" s="273" t="s">
        <v>12</v>
      </c>
      <c r="P78" s="273" t="s">
        <v>13</v>
      </c>
      <c r="Q78" s="273" t="s">
        <v>14</v>
      </c>
      <c r="R78" s="273" t="s">
        <v>15</v>
      </c>
      <c r="S78" s="273" t="s">
        <v>16</v>
      </c>
      <c r="T78" s="273" t="s">
        <v>202</v>
      </c>
      <c r="U78" s="273" t="s">
        <v>37</v>
      </c>
      <c r="V78" s="274" t="s">
        <v>38</v>
      </c>
    </row>
    <row r="79" spans="1:22">
      <c r="A79" s="107"/>
      <c r="B79" s="108" t="s">
        <v>158</v>
      </c>
      <c r="C79" s="319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2"/>
    </row>
    <row r="80" spans="1:22">
      <c r="A80" s="271" t="s">
        <v>39</v>
      </c>
      <c r="B80" s="268" t="s">
        <v>494</v>
      </c>
      <c r="C80" s="273">
        <v>0</v>
      </c>
      <c r="D80" s="273">
        <v>0</v>
      </c>
      <c r="E80" s="273">
        <v>0</v>
      </c>
      <c r="F80" s="273">
        <v>0</v>
      </c>
      <c r="G80" s="273">
        <v>0</v>
      </c>
      <c r="H80" s="273">
        <v>0</v>
      </c>
      <c r="I80" s="273">
        <v>0</v>
      </c>
      <c r="J80" s="273">
        <v>0</v>
      </c>
      <c r="K80" s="273">
        <v>0</v>
      </c>
      <c r="L80" s="273">
        <v>0</v>
      </c>
      <c r="M80" s="273">
        <v>0</v>
      </c>
      <c r="N80" s="273">
        <v>0</v>
      </c>
      <c r="O80" s="273">
        <v>0</v>
      </c>
      <c r="P80" s="273">
        <v>0</v>
      </c>
      <c r="Q80" s="273">
        <v>0</v>
      </c>
      <c r="R80" s="273">
        <v>0</v>
      </c>
      <c r="S80" s="273">
        <v>0</v>
      </c>
      <c r="T80" s="273">
        <v>0</v>
      </c>
      <c r="U80" s="273">
        <f t="shared" ref="U80:U95" si="11">SUM(C80:T80)</f>
        <v>0</v>
      </c>
      <c r="V80" s="274">
        <f t="shared" ref="V80:V95" si="12">U80/18</f>
        <v>0</v>
      </c>
    </row>
    <row r="81" spans="1:22">
      <c r="A81" s="270" t="s">
        <v>40</v>
      </c>
      <c r="B81" s="268" t="s">
        <v>541</v>
      </c>
      <c r="C81" s="273">
        <v>0</v>
      </c>
      <c r="D81" s="273">
        <v>0</v>
      </c>
      <c r="E81" s="273">
        <v>0</v>
      </c>
      <c r="F81" s="273">
        <v>0</v>
      </c>
      <c r="G81" s="273">
        <v>0</v>
      </c>
      <c r="H81" s="273">
        <v>0</v>
      </c>
      <c r="I81" s="273">
        <v>0</v>
      </c>
      <c r="J81" s="273">
        <v>0</v>
      </c>
      <c r="K81" s="273">
        <v>0</v>
      </c>
      <c r="L81" s="273">
        <v>0</v>
      </c>
      <c r="M81" s="273">
        <v>0</v>
      </c>
      <c r="N81" s="273">
        <v>0</v>
      </c>
      <c r="O81" s="273">
        <v>0</v>
      </c>
      <c r="P81" s="273">
        <v>0</v>
      </c>
      <c r="Q81" s="273">
        <v>0</v>
      </c>
      <c r="R81" s="273">
        <v>0</v>
      </c>
      <c r="S81" s="273">
        <v>0</v>
      </c>
      <c r="T81" s="273">
        <v>0</v>
      </c>
      <c r="U81" s="273">
        <f t="shared" si="11"/>
        <v>0</v>
      </c>
      <c r="V81" s="274">
        <f t="shared" si="12"/>
        <v>0</v>
      </c>
    </row>
    <row r="82" spans="1:22">
      <c r="A82" s="271" t="s">
        <v>41</v>
      </c>
      <c r="B82" s="268" t="s">
        <v>542</v>
      </c>
      <c r="C82" s="273">
        <v>0</v>
      </c>
      <c r="D82" s="273">
        <v>0</v>
      </c>
      <c r="E82" s="273">
        <v>0</v>
      </c>
      <c r="F82" s="273">
        <v>0</v>
      </c>
      <c r="G82" s="273">
        <v>0</v>
      </c>
      <c r="H82" s="273">
        <v>0</v>
      </c>
      <c r="I82" s="273">
        <v>0</v>
      </c>
      <c r="J82" s="273">
        <v>0</v>
      </c>
      <c r="K82" s="273">
        <v>0</v>
      </c>
      <c r="L82" s="273">
        <v>0</v>
      </c>
      <c r="M82" s="273">
        <v>0</v>
      </c>
      <c r="N82" s="273">
        <v>0</v>
      </c>
      <c r="O82" s="273">
        <v>0</v>
      </c>
      <c r="P82" s="273">
        <v>0</v>
      </c>
      <c r="Q82" s="273">
        <v>0</v>
      </c>
      <c r="R82" s="273">
        <v>0</v>
      </c>
      <c r="S82" s="273">
        <v>0</v>
      </c>
      <c r="T82" s="273">
        <v>0</v>
      </c>
      <c r="U82" s="273">
        <f t="shared" si="11"/>
        <v>0</v>
      </c>
      <c r="V82" s="274">
        <f t="shared" si="12"/>
        <v>0</v>
      </c>
    </row>
    <row r="83" spans="1:22">
      <c r="A83" s="271" t="s">
        <v>42</v>
      </c>
      <c r="B83" s="268" t="s">
        <v>543</v>
      </c>
      <c r="C83" s="273">
        <v>0</v>
      </c>
      <c r="D83" s="273">
        <v>0</v>
      </c>
      <c r="E83" s="273">
        <v>0</v>
      </c>
      <c r="F83" s="273">
        <v>0</v>
      </c>
      <c r="G83" s="273">
        <v>0</v>
      </c>
      <c r="H83" s="273">
        <v>0</v>
      </c>
      <c r="I83" s="273">
        <v>0</v>
      </c>
      <c r="J83" s="273">
        <v>0</v>
      </c>
      <c r="K83" s="273">
        <v>0</v>
      </c>
      <c r="L83" s="273">
        <v>0</v>
      </c>
      <c r="M83" s="273">
        <v>0</v>
      </c>
      <c r="N83" s="273">
        <v>0</v>
      </c>
      <c r="O83" s="273">
        <v>0</v>
      </c>
      <c r="P83" s="273">
        <v>0</v>
      </c>
      <c r="Q83" s="273">
        <v>0</v>
      </c>
      <c r="R83" s="273">
        <v>0</v>
      </c>
      <c r="S83" s="273">
        <v>0</v>
      </c>
      <c r="T83" s="273">
        <v>0</v>
      </c>
      <c r="U83" s="273">
        <f t="shared" si="11"/>
        <v>0</v>
      </c>
      <c r="V83" s="274">
        <f t="shared" si="12"/>
        <v>0</v>
      </c>
    </row>
    <row r="84" spans="1:22">
      <c r="A84" s="271" t="s">
        <v>43</v>
      </c>
      <c r="B84" s="268" t="s">
        <v>544</v>
      </c>
      <c r="C84" s="273">
        <v>0</v>
      </c>
      <c r="D84" s="273">
        <v>0</v>
      </c>
      <c r="E84" s="273">
        <v>0</v>
      </c>
      <c r="F84" s="273">
        <v>0</v>
      </c>
      <c r="G84" s="273">
        <v>0</v>
      </c>
      <c r="H84" s="273">
        <v>0</v>
      </c>
      <c r="I84" s="273">
        <v>0</v>
      </c>
      <c r="J84" s="273">
        <v>0</v>
      </c>
      <c r="K84" s="273">
        <v>0</v>
      </c>
      <c r="L84" s="273">
        <v>0</v>
      </c>
      <c r="M84" s="273">
        <v>0</v>
      </c>
      <c r="N84" s="273">
        <v>0</v>
      </c>
      <c r="O84" s="273">
        <v>0</v>
      </c>
      <c r="P84" s="273">
        <v>0</v>
      </c>
      <c r="Q84" s="273">
        <v>0</v>
      </c>
      <c r="R84" s="273">
        <v>0</v>
      </c>
      <c r="S84" s="273">
        <v>0</v>
      </c>
      <c r="T84" s="273">
        <v>0</v>
      </c>
      <c r="U84" s="273">
        <f t="shared" si="11"/>
        <v>0</v>
      </c>
      <c r="V84" s="274">
        <f t="shared" si="12"/>
        <v>0</v>
      </c>
    </row>
    <row r="85" spans="1:22">
      <c r="A85" s="271" t="s">
        <v>44</v>
      </c>
      <c r="B85" s="268" t="s">
        <v>545</v>
      </c>
      <c r="C85" s="273">
        <v>0</v>
      </c>
      <c r="D85" s="273">
        <v>0</v>
      </c>
      <c r="E85" s="273">
        <v>0</v>
      </c>
      <c r="F85" s="273">
        <v>0</v>
      </c>
      <c r="G85" s="273">
        <v>0</v>
      </c>
      <c r="H85" s="273">
        <v>0</v>
      </c>
      <c r="I85" s="273">
        <v>0</v>
      </c>
      <c r="J85" s="273">
        <v>0</v>
      </c>
      <c r="K85" s="273">
        <v>0</v>
      </c>
      <c r="L85" s="273">
        <v>0</v>
      </c>
      <c r="M85" s="273">
        <v>0</v>
      </c>
      <c r="N85" s="273">
        <v>0</v>
      </c>
      <c r="O85" s="273">
        <v>0</v>
      </c>
      <c r="P85" s="273">
        <v>0</v>
      </c>
      <c r="Q85" s="273">
        <v>0</v>
      </c>
      <c r="R85" s="273">
        <v>0</v>
      </c>
      <c r="S85" s="273">
        <v>0</v>
      </c>
      <c r="T85" s="273">
        <v>0</v>
      </c>
      <c r="U85" s="273">
        <f t="shared" si="11"/>
        <v>0</v>
      </c>
      <c r="V85" s="274">
        <f t="shared" si="12"/>
        <v>0</v>
      </c>
    </row>
    <row r="86" spans="1:22">
      <c r="A86" s="271" t="s">
        <v>45</v>
      </c>
      <c r="B86" s="268" t="s">
        <v>765</v>
      </c>
      <c r="C86" s="273">
        <v>0</v>
      </c>
      <c r="D86" s="273">
        <v>0</v>
      </c>
      <c r="E86" s="273">
        <v>0</v>
      </c>
      <c r="F86" s="273">
        <v>0</v>
      </c>
      <c r="G86" s="273">
        <v>0</v>
      </c>
      <c r="H86" s="273">
        <v>0</v>
      </c>
      <c r="I86" s="273">
        <v>0</v>
      </c>
      <c r="J86" s="273">
        <v>0</v>
      </c>
      <c r="K86" s="273">
        <v>0</v>
      </c>
      <c r="L86" s="273">
        <v>0</v>
      </c>
      <c r="M86" s="273">
        <v>0</v>
      </c>
      <c r="N86" s="273">
        <v>0</v>
      </c>
      <c r="O86" s="273">
        <v>0</v>
      </c>
      <c r="P86" s="273">
        <v>0</v>
      </c>
      <c r="Q86" s="273">
        <v>0</v>
      </c>
      <c r="R86" s="273">
        <v>0</v>
      </c>
      <c r="S86" s="273">
        <v>0</v>
      </c>
      <c r="T86" s="273">
        <v>0</v>
      </c>
      <c r="U86" s="273">
        <f t="shared" si="11"/>
        <v>0</v>
      </c>
      <c r="V86" s="274">
        <f t="shared" si="12"/>
        <v>0</v>
      </c>
    </row>
    <row r="87" spans="1:22">
      <c r="A87" s="270" t="s">
        <v>46</v>
      </c>
      <c r="B87" s="268" t="s">
        <v>546</v>
      </c>
      <c r="C87" s="273">
        <v>0</v>
      </c>
      <c r="D87" s="273">
        <v>0</v>
      </c>
      <c r="E87" s="273">
        <v>0</v>
      </c>
      <c r="F87" s="273">
        <v>0</v>
      </c>
      <c r="G87" s="273">
        <v>0</v>
      </c>
      <c r="H87" s="273">
        <v>0</v>
      </c>
      <c r="I87" s="273">
        <v>0</v>
      </c>
      <c r="J87" s="273">
        <v>0</v>
      </c>
      <c r="K87" s="273">
        <v>0</v>
      </c>
      <c r="L87" s="273">
        <v>0</v>
      </c>
      <c r="M87" s="273">
        <v>0</v>
      </c>
      <c r="N87" s="273">
        <v>0</v>
      </c>
      <c r="O87" s="273">
        <v>0</v>
      </c>
      <c r="P87" s="273">
        <v>0</v>
      </c>
      <c r="Q87" s="273">
        <v>0</v>
      </c>
      <c r="R87" s="273">
        <v>0</v>
      </c>
      <c r="S87" s="273">
        <v>0</v>
      </c>
      <c r="T87" s="273">
        <v>0</v>
      </c>
      <c r="U87" s="273">
        <f t="shared" si="11"/>
        <v>0</v>
      </c>
      <c r="V87" s="274">
        <f t="shared" si="12"/>
        <v>0</v>
      </c>
    </row>
    <row r="88" spans="1:22">
      <c r="A88" s="271" t="s">
        <v>47</v>
      </c>
      <c r="B88" s="517" t="s">
        <v>1080</v>
      </c>
      <c r="C88" s="273">
        <v>0</v>
      </c>
      <c r="D88" s="273">
        <v>0</v>
      </c>
      <c r="E88" s="273">
        <v>0</v>
      </c>
      <c r="F88" s="273">
        <v>0</v>
      </c>
      <c r="G88" s="273">
        <v>0</v>
      </c>
      <c r="H88" s="273">
        <v>0</v>
      </c>
      <c r="I88" s="273">
        <v>0</v>
      </c>
      <c r="J88" s="273">
        <v>0</v>
      </c>
      <c r="K88" s="273">
        <v>0</v>
      </c>
      <c r="L88" s="273">
        <v>0</v>
      </c>
      <c r="M88" s="273">
        <v>0</v>
      </c>
      <c r="N88" s="273">
        <v>0</v>
      </c>
      <c r="O88" s="273">
        <v>0</v>
      </c>
      <c r="P88" s="273">
        <v>0</v>
      </c>
      <c r="Q88" s="273">
        <v>0</v>
      </c>
      <c r="R88" s="273">
        <v>0</v>
      </c>
      <c r="S88" s="273">
        <v>0</v>
      </c>
      <c r="T88" s="273">
        <v>0</v>
      </c>
      <c r="U88" s="273">
        <f t="shared" si="11"/>
        <v>0</v>
      </c>
      <c r="V88" s="274">
        <f t="shared" si="12"/>
        <v>0</v>
      </c>
    </row>
    <row r="89" spans="1:22">
      <c r="A89" s="271" t="s">
        <v>48</v>
      </c>
      <c r="B89" s="268" t="s">
        <v>548</v>
      </c>
      <c r="C89" s="273">
        <v>0</v>
      </c>
      <c r="D89" s="273">
        <v>0</v>
      </c>
      <c r="E89" s="273">
        <v>0</v>
      </c>
      <c r="F89" s="273">
        <v>0</v>
      </c>
      <c r="G89" s="273">
        <v>0</v>
      </c>
      <c r="H89" s="273">
        <v>0</v>
      </c>
      <c r="I89" s="273">
        <v>0</v>
      </c>
      <c r="J89" s="273">
        <v>0</v>
      </c>
      <c r="K89" s="273">
        <v>0</v>
      </c>
      <c r="L89" s="273">
        <v>0</v>
      </c>
      <c r="M89" s="273">
        <v>0</v>
      </c>
      <c r="N89" s="273">
        <v>0</v>
      </c>
      <c r="O89" s="273">
        <v>0</v>
      </c>
      <c r="P89" s="273">
        <v>0</v>
      </c>
      <c r="Q89" s="273">
        <v>0</v>
      </c>
      <c r="R89" s="273">
        <v>0</v>
      </c>
      <c r="S89" s="273">
        <v>0</v>
      </c>
      <c r="T89" s="273">
        <v>0</v>
      </c>
      <c r="U89" s="273">
        <f t="shared" si="11"/>
        <v>0</v>
      </c>
      <c r="V89" s="274">
        <f t="shared" si="12"/>
        <v>0</v>
      </c>
    </row>
    <row r="90" spans="1:22">
      <c r="A90" s="271" t="s">
        <v>49</v>
      </c>
      <c r="B90" s="517" t="s">
        <v>1114</v>
      </c>
      <c r="C90" s="273">
        <v>0</v>
      </c>
      <c r="D90" s="273">
        <v>0</v>
      </c>
      <c r="E90" s="273">
        <v>0</v>
      </c>
      <c r="F90" s="273">
        <v>0</v>
      </c>
      <c r="G90" s="273">
        <v>0</v>
      </c>
      <c r="H90" s="273">
        <v>0</v>
      </c>
      <c r="I90" s="273">
        <v>0</v>
      </c>
      <c r="J90" s="273">
        <v>0</v>
      </c>
      <c r="K90" s="273">
        <v>0</v>
      </c>
      <c r="L90" s="273">
        <v>0</v>
      </c>
      <c r="M90" s="273">
        <v>0</v>
      </c>
      <c r="N90" s="273">
        <v>0</v>
      </c>
      <c r="O90" s="273">
        <v>0</v>
      </c>
      <c r="P90" s="273">
        <v>0</v>
      </c>
      <c r="Q90" s="273">
        <v>0</v>
      </c>
      <c r="R90" s="273">
        <v>0</v>
      </c>
      <c r="S90" s="273">
        <v>0</v>
      </c>
      <c r="T90" s="273">
        <v>0</v>
      </c>
      <c r="U90" s="273">
        <f t="shared" si="11"/>
        <v>0</v>
      </c>
      <c r="V90" s="274">
        <f t="shared" si="12"/>
        <v>0</v>
      </c>
    </row>
    <row r="91" spans="1:22">
      <c r="A91" s="271" t="s">
        <v>50</v>
      </c>
      <c r="B91" s="268" t="s">
        <v>550</v>
      </c>
      <c r="C91" s="273">
        <v>0</v>
      </c>
      <c r="D91" s="273">
        <v>0</v>
      </c>
      <c r="E91" s="273">
        <v>0</v>
      </c>
      <c r="F91" s="273">
        <v>0</v>
      </c>
      <c r="G91" s="273">
        <v>0</v>
      </c>
      <c r="H91" s="273">
        <v>0</v>
      </c>
      <c r="I91" s="273">
        <v>0</v>
      </c>
      <c r="J91" s="273">
        <v>0</v>
      </c>
      <c r="K91" s="273">
        <v>0</v>
      </c>
      <c r="L91" s="273">
        <v>0</v>
      </c>
      <c r="M91" s="273">
        <v>0</v>
      </c>
      <c r="N91" s="273">
        <v>0</v>
      </c>
      <c r="O91" s="273">
        <v>0</v>
      </c>
      <c r="P91" s="273">
        <v>0</v>
      </c>
      <c r="Q91" s="273">
        <v>0</v>
      </c>
      <c r="R91" s="273">
        <v>0</v>
      </c>
      <c r="S91" s="273">
        <v>0</v>
      </c>
      <c r="T91" s="273">
        <v>0</v>
      </c>
      <c r="U91" s="273">
        <f t="shared" si="11"/>
        <v>0</v>
      </c>
      <c r="V91" s="274">
        <f t="shared" si="12"/>
        <v>0</v>
      </c>
    </row>
    <row r="92" spans="1:22">
      <c r="A92" s="271" t="s">
        <v>51</v>
      </c>
      <c r="B92" s="268" t="s">
        <v>551</v>
      </c>
      <c r="C92" s="273">
        <v>0</v>
      </c>
      <c r="D92" s="273">
        <v>0</v>
      </c>
      <c r="E92" s="273">
        <v>0</v>
      </c>
      <c r="F92" s="273">
        <v>0</v>
      </c>
      <c r="G92" s="273">
        <v>0</v>
      </c>
      <c r="H92" s="273">
        <v>0</v>
      </c>
      <c r="I92" s="273">
        <v>0</v>
      </c>
      <c r="J92" s="273">
        <v>0</v>
      </c>
      <c r="K92" s="273">
        <v>0</v>
      </c>
      <c r="L92" s="273">
        <v>0</v>
      </c>
      <c r="M92" s="273">
        <v>0</v>
      </c>
      <c r="N92" s="273">
        <v>0</v>
      </c>
      <c r="O92" s="273">
        <v>0</v>
      </c>
      <c r="P92" s="273">
        <v>0</v>
      </c>
      <c r="Q92" s="273">
        <v>0</v>
      </c>
      <c r="R92" s="273">
        <v>0</v>
      </c>
      <c r="S92" s="273">
        <v>0</v>
      </c>
      <c r="T92" s="273">
        <v>0</v>
      </c>
      <c r="U92" s="273">
        <f t="shared" si="11"/>
        <v>0</v>
      </c>
      <c r="V92" s="274">
        <f t="shared" si="12"/>
        <v>0</v>
      </c>
    </row>
    <row r="93" spans="1:22">
      <c r="A93" s="271" t="s">
        <v>52</v>
      </c>
      <c r="B93" s="268" t="s">
        <v>552</v>
      </c>
      <c r="C93" s="273">
        <v>0</v>
      </c>
      <c r="D93" s="273">
        <v>0</v>
      </c>
      <c r="E93" s="273">
        <v>0</v>
      </c>
      <c r="F93" s="273">
        <v>0</v>
      </c>
      <c r="G93" s="273">
        <v>0</v>
      </c>
      <c r="H93" s="273">
        <v>0</v>
      </c>
      <c r="I93" s="273">
        <v>0</v>
      </c>
      <c r="J93" s="273">
        <v>0</v>
      </c>
      <c r="K93" s="273">
        <v>0</v>
      </c>
      <c r="L93" s="273">
        <v>0</v>
      </c>
      <c r="M93" s="273">
        <v>0</v>
      </c>
      <c r="N93" s="273">
        <v>0</v>
      </c>
      <c r="O93" s="273">
        <v>0</v>
      </c>
      <c r="P93" s="273">
        <v>0</v>
      </c>
      <c r="Q93" s="273">
        <v>0</v>
      </c>
      <c r="R93" s="273">
        <v>0</v>
      </c>
      <c r="S93" s="273">
        <v>0</v>
      </c>
      <c r="T93" s="273">
        <v>0</v>
      </c>
      <c r="U93" s="273">
        <f t="shared" si="11"/>
        <v>0</v>
      </c>
      <c r="V93" s="274">
        <f t="shared" si="12"/>
        <v>0</v>
      </c>
    </row>
    <row r="94" spans="1:22">
      <c r="A94" s="271" t="s">
        <v>146</v>
      </c>
      <c r="B94" s="268" t="s">
        <v>553</v>
      </c>
      <c r="C94" s="273">
        <v>0</v>
      </c>
      <c r="D94" s="273">
        <v>0</v>
      </c>
      <c r="E94" s="273">
        <v>0</v>
      </c>
      <c r="F94" s="273">
        <v>0</v>
      </c>
      <c r="G94" s="273">
        <v>0</v>
      </c>
      <c r="H94" s="273">
        <v>0</v>
      </c>
      <c r="I94" s="273">
        <v>0</v>
      </c>
      <c r="J94" s="273">
        <v>0</v>
      </c>
      <c r="K94" s="273">
        <v>0</v>
      </c>
      <c r="L94" s="273">
        <v>0</v>
      </c>
      <c r="M94" s="273">
        <v>0</v>
      </c>
      <c r="N94" s="273">
        <v>0</v>
      </c>
      <c r="O94" s="273">
        <v>0</v>
      </c>
      <c r="P94" s="273">
        <v>0</v>
      </c>
      <c r="Q94" s="273">
        <v>0</v>
      </c>
      <c r="R94" s="273">
        <v>0</v>
      </c>
      <c r="S94" s="273">
        <v>0</v>
      </c>
      <c r="T94" s="273">
        <v>0</v>
      </c>
      <c r="U94" s="273">
        <f t="shared" si="11"/>
        <v>0</v>
      </c>
      <c r="V94" s="274">
        <f t="shared" si="12"/>
        <v>0</v>
      </c>
    </row>
    <row r="95" spans="1:22">
      <c r="A95" s="271" t="s">
        <v>147</v>
      </c>
      <c r="B95" s="268" t="s">
        <v>554</v>
      </c>
      <c r="C95" s="273">
        <v>0</v>
      </c>
      <c r="D95" s="273">
        <v>0</v>
      </c>
      <c r="E95" s="273">
        <v>0</v>
      </c>
      <c r="F95" s="273">
        <v>0</v>
      </c>
      <c r="G95" s="273">
        <v>0</v>
      </c>
      <c r="H95" s="273">
        <v>0</v>
      </c>
      <c r="I95" s="273">
        <v>0</v>
      </c>
      <c r="J95" s="273">
        <v>0</v>
      </c>
      <c r="K95" s="273">
        <v>0</v>
      </c>
      <c r="L95" s="273">
        <v>0</v>
      </c>
      <c r="M95" s="273">
        <v>0</v>
      </c>
      <c r="N95" s="273">
        <v>0</v>
      </c>
      <c r="O95" s="273">
        <v>0</v>
      </c>
      <c r="P95" s="273">
        <v>0</v>
      </c>
      <c r="Q95" s="273">
        <v>0</v>
      </c>
      <c r="R95" s="273">
        <v>0</v>
      </c>
      <c r="S95" s="273">
        <v>0</v>
      </c>
      <c r="T95" s="273">
        <v>0</v>
      </c>
      <c r="U95" s="273">
        <f t="shared" si="11"/>
        <v>0</v>
      </c>
      <c r="V95" s="274">
        <f t="shared" si="12"/>
        <v>0</v>
      </c>
    </row>
    <row r="96" spans="1:22">
      <c r="A96" s="108"/>
      <c r="B96" s="109" t="s">
        <v>28</v>
      </c>
      <c r="C96" s="293">
        <f t="shared" ref="C96:T96" si="13">SUM(C80:C95)</f>
        <v>0</v>
      </c>
      <c r="D96" s="293">
        <f t="shared" si="13"/>
        <v>0</v>
      </c>
      <c r="E96" s="293">
        <f t="shared" si="13"/>
        <v>0</v>
      </c>
      <c r="F96" s="293">
        <f t="shared" si="13"/>
        <v>0</v>
      </c>
      <c r="G96" s="293">
        <f t="shared" si="13"/>
        <v>0</v>
      </c>
      <c r="H96" s="293">
        <f t="shared" si="13"/>
        <v>0</v>
      </c>
      <c r="I96" s="293">
        <f t="shared" si="13"/>
        <v>0</v>
      </c>
      <c r="J96" s="293">
        <f t="shared" si="13"/>
        <v>0</v>
      </c>
      <c r="K96" s="293">
        <f t="shared" si="13"/>
        <v>0</v>
      </c>
      <c r="L96" s="293">
        <f t="shared" si="13"/>
        <v>0</v>
      </c>
      <c r="M96" s="293">
        <f t="shared" si="13"/>
        <v>0</v>
      </c>
      <c r="N96" s="293">
        <f t="shared" si="13"/>
        <v>0</v>
      </c>
      <c r="O96" s="293">
        <f t="shared" si="13"/>
        <v>0</v>
      </c>
      <c r="P96" s="293">
        <f t="shared" si="13"/>
        <v>0</v>
      </c>
      <c r="Q96" s="293">
        <f t="shared" si="13"/>
        <v>0</v>
      </c>
      <c r="R96" s="293">
        <f t="shared" si="13"/>
        <v>0</v>
      </c>
      <c r="S96" s="293">
        <f>SUM(S80:S95)</f>
        <v>0</v>
      </c>
      <c r="T96" s="293">
        <f t="shared" si="13"/>
        <v>0</v>
      </c>
      <c r="U96" s="293">
        <f>SUM(C96:T96)</f>
        <v>0</v>
      </c>
      <c r="V96" s="294">
        <f>SUM(AVERAGE(C96:T96))</f>
        <v>0</v>
      </c>
    </row>
    <row r="97" spans="1:22">
      <c r="A97" s="104"/>
      <c r="B97" s="104"/>
      <c r="C97" s="273" t="s">
        <v>0</v>
      </c>
      <c r="D97" s="273" t="s">
        <v>1</v>
      </c>
      <c r="E97" s="273" t="s">
        <v>2</v>
      </c>
      <c r="F97" s="273" t="s">
        <v>3</v>
      </c>
      <c r="G97" s="273" t="s">
        <v>4</v>
      </c>
      <c r="H97" s="273" t="s">
        <v>5</v>
      </c>
      <c r="I97" s="273" t="s">
        <v>6</v>
      </c>
      <c r="J97" s="273" t="s">
        <v>7</v>
      </c>
      <c r="K97" s="273" t="s">
        <v>8</v>
      </c>
      <c r="L97" s="273" t="s">
        <v>9</v>
      </c>
      <c r="M97" s="273" t="s">
        <v>10</v>
      </c>
      <c r="N97" s="273" t="s">
        <v>11</v>
      </c>
      <c r="O97" s="273" t="s">
        <v>12</v>
      </c>
      <c r="P97" s="273" t="s">
        <v>13</v>
      </c>
      <c r="Q97" s="273" t="s">
        <v>14</v>
      </c>
      <c r="R97" s="273" t="s">
        <v>15</v>
      </c>
      <c r="S97" s="273" t="s">
        <v>16</v>
      </c>
      <c r="T97" s="273" t="s">
        <v>202</v>
      </c>
      <c r="U97" s="273" t="s">
        <v>37</v>
      </c>
      <c r="V97" s="274" t="s">
        <v>38</v>
      </c>
    </row>
    <row r="98" spans="1:22">
      <c r="A98" s="124"/>
      <c r="B98" s="122" t="s">
        <v>34</v>
      </c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6"/>
    </row>
    <row r="99" spans="1:22">
      <c r="A99" s="268" t="s">
        <v>39</v>
      </c>
      <c r="B99" s="430" t="s">
        <v>728</v>
      </c>
      <c r="C99" s="273">
        <v>0</v>
      </c>
      <c r="D99" s="273">
        <v>0</v>
      </c>
      <c r="E99" s="273">
        <v>0</v>
      </c>
      <c r="F99" s="273">
        <v>0</v>
      </c>
      <c r="G99" s="273">
        <v>0</v>
      </c>
      <c r="H99" s="273">
        <v>0</v>
      </c>
      <c r="I99" s="273">
        <v>0</v>
      </c>
      <c r="J99" s="273">
        <v>0</v>
      </c>
      <c r="K99" s="273">
        <v>0</v>
      </c>
      <c r="L99" s="273">
        <v>0</v>
      </c>
      <c r="M99" s="273">
        <v>0</v>
      </c>
      <c r="N99" s="273">
        <v>0</v>
      </c>
      <c r="O99" s="273">
        <v>0</v>
      </c>
      <c r="P99" s="273">
        <v>0</v>
      </c>
      <c r="Q99" s="273">
        <v>0</v>
      </c>
      <c r="R99" s="273">
        <v>0</v>
      </c>
      <c r="S99" s="273">
        <v>0</v>
      </c>
      <c r="T99" s="273">
        <v>0</v>
      </c>
      <c r="U99" s="273">
        <f t="shared" ref="U99:U114" si="14">SUM(C99:T99)</f>
        <v>0</v>
      </c>
      <c r="V99" s="274">
        <f t="shared" ref="V99:V114" si="15">U99/18</f>
        <v>0</v>
      </c>
    </row>
    <row r="100" spans="1:22">
      <c r="A100" s="269" t="s">
        <v>40</v>
      </c>
      <c r="B100" s="430" t="s">
        <v>729</v>
      </c>
      <c r="C100" s="273">
        <v>0</v>
      </c>
      <c r="D100" s="273">
        <v>0</v>
      </c>
      <c r="E100" s="273">
        <v>0</v>
      </c>
      <c r="F100" s="273">
        <v>0</v>
      </c>
      <c r="G100" s="273">
        <v>0</v>
      </c>
      <c r="H100" s="273">
        <v>0</v>
      </c>
      <c r="I100" s="273">
        <v>0</v>
      </c>
      <c r="J100" s="273">
        <v>0</v>
      </c>
      <c r="K100" s="273">
        <v>0</v>
      </c>
      <c r="L100" s="273">
        <v>0</v>
      </c>
      <c r="M100" s="273">
        <v>0</v>
      </c>
      <c r="N100" s="273">
        <v>0</v>
      </c>
      <c r="O100" s="273">
        <v>0</v>
      </c>
      <c r="P100" s="273">
        <v>0</v>
      </c>
      <c r="Q100" s="273">
        <v>0</v>
      </c>
      <c r="R100" s="273">
        <v>0</v>
      </c>
      <c r="S100" s="273">
        <v>0</v>
      </c>
      <c r="T100" s="273">
        <v>0</v>
      </c>
      <c r="U100" s="273">
        <f t="shared" si="14"/>
        <v>0</v>
      </c>
      <c r="V100" s="274">
        <f t="shared" si="15"/>
        <v>0</v>
      </c>
    </row>
    <row r="101" spans="1:22">
      <c r="A101" s="269" t="s">
        <v>41</v>
      </c>
      <c r="B101" s="430" t="s">
        <v>730</v>
      </c>
      <c r="C101" s="273">
        <v>0</v>
      </c>
      <c r="D101" s="273">
        <v>0</v>
      </c>
      <c r="E101" s="273">
        <v>0</v>
      </c>
      <c r="F101" s="273">
        <v>0</v>
      </c>
      <c r="G101" s="273">
        <v>0</v>
      </c>
      <c r="H101" s="273">
        <v>0</v>
      </c>
      <c r="I101" s="273">
        <v>0</v>
      </c>
      <c r="J101" s="273">
        <v>0</v>
      </c>
      <c r="K101" s="273">
        <v>0</v>
      </c>
      <c r="L101" s="273">
        <v>0</v>
      </c>
      <c r="M101" s="273">
        <v>0</v>
      </c>
      <c r="N101" s="273">
        <v>0</v>
      </c>
      <c r="O101" s="273">
        <v>0</v>
      </c>
      <c r="P101" s="273">
        <v>0</v>
      </c>
      <c r="Q101" s="273">
        <v>0</v>
      </c>
      <c r="R101" s="273">
        <v>0</v>
      </c>
      <c r="S101" s="273">
        <v>0</v>
      </c>
      <c r="T101" s="273">
        <v>0</v>
      </c>
      <c r="U101" s="273">
        <f t="shared" si="14"/>
        <v>0</v>
      </c>
      <c r="V101" s="274">
        <f t="shared" si="15"/>
        <v>0</v>
      </c>
    </row>
    <row r="102" spans="1:22">
      <c r="A102" s="269" t="s">
        <v>42</v>
      </c>
      <c r="B102" s="430" t="s">
        <v>731</v>
      </c>
      <c r="C102" s="273">
        <v>0</v>
      </c>
      <c r="D102" s="273">
        <v>0</v>
      </c>
      <c r="E102" s="273">
        <v>0</v>
      </c>
      <c r="F102" s="273">
        <v>0</v>
      </c>
      <c r="G102" s="273">
        <v>0</v>
      </c>
      <c r="H102" s="273">
        <v>0</v>
      </c>
      <c r="I102" s="273">
        <v>0</v>
      </c>
      <c r="J102" s="273">
        <v>0</v>
      </c>
      <c r="K102" s="273">
        <v>0</v>
      </c>
      <c r="L102" s="273">
        <v>0</v>
      </c>
      <c r="M102" s="273">
        <v>0</v>
      </c>
      <c r="N102" s="273">
        <v>0</v>
      </c>
      <c r="O102" s="273">
        <v>0</v>
      </c>
      <c r="P102" s="273">
        <v>0</v>
      </c>
      <c r="Q102" s="273">
        <v>0</v>
      </c>
      <c r="R102" s="273">
        <v>0</v>
      </c>
      <c r="S102" s="273">
        <v>0</v>
      </c>
      <c r="T102" s="273">
        <v>0</v>
      </c>
      <c r="U102" s="273">
        <f t="shared" si="14"/>
        <v>0</v>
      </c>
      <c r="V102" s="274">
        <f t="shared" si="15"/>
        <v>0</v>
      </c>
    </row>
    <row r="103" spans="1:22">
      <c r="A103" s="269" t="s">
        <v>43</v>
      </c>
      <c r="B103" s="430" t="s">
        <v>732</v>
      </c>
      <c r="C103" s="273">
        <v>0</v>
      </c>
      <c r="D103" s="273">
        <v>0</v>
      </c>
      <c r="E103" s="273">
        <v>0</v>
      </c>
      <c r="F103" s="273">
        <v>0</v>
      </c>
      <c r="G103" s="273">
        <v>0</v>
      </c>
      <c r="H103" s="273">
        <v>0</v>
      </c>
      <c r="I103" s="273">
        <v>0</v>
      </c>
      <c r="J103" s="273">
        <v>0</v>
      </c>
      <c r="K103" s="273">
        <v>0</v>
      </c>
      <c r="L103" s="273">
        <v>0</v>
      </c>
      <c r="M103" s="273">
        <v>0</v>
      </c>
      <c r="N103" s="273">
        <v>0</v>
      </c>
      <c r="O103" s="273">
        <v>0</v>
      </c>
      <c r="P103" s="273">
        <v>0</v>
      </c>
      <c r="Q103" s="273">
        <v>0</v>
      </c>
      <c r="R103" s="273">
        <v>0</v>
      </c>
      <c r="S103" s="273">
        <v>0</v>
      </c>
      <c r="T103" s="273">
        <v>0</v>
      </c>
      <c r="U103" s="273">
        <f t="shared" si="14"/>
        <v>0</v>
      </c>
      <c r="V103" s="274">
        <f t="shared" si="15"/>
        <v>0</v>
      </c>
    </row>
    <row r="104" spans="1:22">
      <c r="A104" s="269" t="s">
        <v>44</v>
      </c>
      <c r="B104" s="430" t="s">
        <v>733</v>
      </c>
      <c r="C104" s="273">
        <v>0</v>
      </c>
      <c r="D104" s="273">
        <v>0</v>
      </c>
      <c r="E104" s="273">
        <v>0</v>
      </c>
      <c r="F104" s="273">
        <v>0</v>
      </c>
      <c r="G104" s="273">
        <v>0</v>
      </c>
      <c r="H104" s="273">
        <v>0</v>
      </c>
      <c r="I104" s="273">
        <v>0</v>
      </c>
      <c r="J104" s="273">
        <v>0</v>
      </c>
      <c r="K104" s="273">
        <v>0</v>
      </c>
      <c r="L104" s="273">
        <v>0</v>
      </c>
      <c r="M104" s="273">
        <v>0</v>
      </c>
      <c r="N104" s="273">
        <v>0</v>
      </c>
      <c r="O104" s="273">
        <v>0</v>
      </c>
      <c r="P104" s="273">
        <v>0</v>
      </c>
      <c r="Q104" s="273">
        <v>0</v>
      </c>
      <c r="R104" s="273">
        <v>0</v>
      </c>
      <c r="S104" s="273">
        <v>0</v>
      </c>
      <c r="T104" s="273">
        <v>0</v>
      </c>
      <c r="U104" s="273">
        <f t="shared" si="14"/>
        <v>0</v>
      </c>
      <c r="V104" s="274">
        <f t="shared" si="15"/>
        <v>0</v>
      </c>
    </row>
    <row r="105" spans="1:22">
      <c r="A105" s="269" t="s">
        <v>45</v>
      </c>
      <c r="B105" s="430" t="s">
        <v>734</v>
      </c>
      <c r="C105" s="273">
        <v>0</v>
      </c>
      <c r="D105" s="273">
        <v>0</v>
      </c>
      <c r="E105" s="273">
        <v>0</v>
      </c>
      <c r="F105" s="273">
        <v>0</v>
      </c>
      <c r="G105" s="273">
        <v>0</v>
      </c>
      <c r="H105" s="273">
        <v>0</v>
      </c>
      <c r="I105" s="273">
        <v>0</v>
      </c>
      <c r="J105" s="273">
        <v>0</v>
      </c>
      <c r="K105" s="273">
        <v>0</v>
      </c>
      <c r="L105" s="273">
        <v>0</v>
      </c>
      <c r="M105" s="273">
        <v>0</v>
      </c>
      <c r="N105" s="273">
        <v>0</v>
      </c>
      <c r="O105" s="273">
        <v>0</v>
      </c>
      <c r="P105" s="273">
        <v>0</v>
      </c>
      <c r="Q105" s="273">
        <v>0</v>
      </c>
      <c r="R105" s="273">
        <v>0</v>
      </c>
      <c r="S105" s="273">
        <v>0</v>
      </c>
      <c r="T105" s="273">
        <v>0</v>
      </c>
      <c r="U105" s="273">
        <f t="shared" si="14"/>
        <v>0</v>
      </c>
      <c r="V105" s="274">
        <f t="shared" si="15"/>
        <v>0</v>
      </c>
    </row>
    <row r="106" spans="1:22">
      <c r="A106" s="268" t="s">
        <v>46</v>
      </c>
      <c r="B106" s="430" t="s">
        <v>735</v>
      </c>
      <c r="C106" s="273">
        <v>0</v>
      </c>
      <c r="D106" s="273">
        <v>0</v>
      </c>
      <c r="E106" s="273">
        <v>0</v>
      </c>
      <c r="F106" s="273">
        <v>0</v>
      </c>
      <c r="G106" s="273">
        <v>0</v>
      </c>
      <c r="H106" s="273">
        <v>0</v>
      </c>
      <c r="I106" s="273">
        <v>0</v>
      </c>
      <c r="J106" s="273">
        <v>0</v>
      </c>
      <c r="K106" s="273">
        <v>0</v>
      </c>
      <c r="L106" s="273">
        <v>0</v>
      </c>
      <c r="M106" s="273">
        <v>0</v>
      </c>
      <c r="N106" s="273">
        <v>0</v>
      </c>
      <c r="O106" s="273">
        <v>0</v>
      </c>
      <c r="P106" s="273">
        <v>0</v>
      </c>
      <c r="Q106" s="273">
        <v>0</v>
      </c>
      <c r="R106" s="273">
        <v>0</v>
      </c>
      <c r="S106" s="273">
        <v>0</v>
      </c>
      <c r="T106" s="273">
        <v>0</v>
      </c>
      <c r="U106" s="273">
        <f t="shared" si="14"/>
        <v>0</v>
      </c>
      <c r="V106" s="274">
        <f t="shared" si="15"/>
        <v>0</v>
      </c>
    </row>
    <row r="107" spans="1:22">
      <c r="A107" s="269" t="s">
        <v>47</v>
      </c>
      <c r="B107" s="430" t="s">
        <v>999</v>
      </c>
      <c r="C107" s="273">
        <v>0</v>
      </c>
      <c r="D107" s="273">
        <v>0</v>
      </c>
      <c r="E107" s="273">
        <v>0</v>
      </c>
      <c r="F107" s="273">
        <v>0</v>
      </c>
      <c r="G107" s="273">
        <v>0</v>
      </c>
      <c r="H107" s="273">
        <v>0</v>
      </c>
      <c r="I107" s="273">
        <v>0</v>
      </c>
      <c r="J107" s="273">
        <v>0</v>
      </c>
      <c r="K107" s="273">
        <v>0</v>
      </c>
      <c r="L107" s="273">
        <v>0</v>
      </c>
      <c r="M107" s="273">
        <v>0</v>
      </c>
      <c r="N107" s="273">
        <v>0</v>
      </c>
      <c r="O107" s="273">
        <v>0</v>
      </c>
      <c r="P107" s="273">
        <v>0</v>
      </c>
      <c r="Q107" s="273">
        <v>0</v>
      </c>
      <c r="R107" s="273">
        <v>0</v>
      </c>
      <c r="S107" s="273">
        <v>0</v>
      </c>
      <c r="T107" s="273">
        <v>0</v>
      </c>
      <c r="U107" s="273">
        <f t="shared" si="14"/>
        <v>0</v>
      </c>
      <c r="V107" s="274">
        <f t="shared" si="15"/>
        <v>0</v>
      </c>
    </row>
    <row r="108" spans="1:22">
      <c r="A108" s="269" t="s">
        <v>48</v>
      </c>
      <c r="B108" s="430" t="s">
        <v>737</v>
      </c>
      <c r="C108" s="273">
        <v>0</v>
      </c>
      <c r="D108" s="273">
        <v>0</v>
      </c>
      <c r="E108" s="273">
        <v>0</v>
      </c>
      <c r="F108" s="273">
        <v>0</v>
      </c>
      <c r="G108" s="273">
        <v>0</v>
      </c>
      <c r="H108" s="273">
        <v>0</v>
      </c>
      <c r="I108" s="273">
        <v>0</v>
      </c>
      <c r="J108" s="273">
        <v>0</v>
      </c>
      <c r="K108" s="273">
        <v>0</v>
      </c>
      <c r="L108" s="273">
        <v>0</v>
      </c>
      <c r="M108" s="273">
        <v>0</v>
      </c>
      <c r="N108" s="273">
        <v>0</v>
      </c>
      <c r="O108" s="273">
        <v>0</v>
      </c>
      <c r="P108" s="273">
        <v>0</v>
      </c>
      <c r="Q108" s="273">
        <v>0</v>
      </c>
      <c r="R108" s="273">
        <v>0</v>
      </c>
      <c r="S108" s="273">
        <v>0</v>
      </c>
      <c r="T108" s="273">
        <v>0</v>
      </c>
      <c r="U108" s="273">
        <f t="shared" si="14"/>
        <v>0</v>
      </c>
      <c r="V108" s="274">
        <f t="shared" si="15"/>
        <v>0</v>
      </c>
    </row>
    <row r="109" spans="1:22">
      <c r="A109" s="269" t="s">
        <v>49</v>
      </c>
      <c r="B109" s="430" t="s">
        <v>738</v>
      </c>
      <c r="C109" s="273">
        <v>0</v>
      </c>
      <c r="D109" s="273">
        <v>0</v>
      </c>
      <c r="E109" s="273">
        <v>0</v>
      </c>
      <c r="F109" s="273">
        <v>0</v>
      </c>
      <c r="G109" s="273">
        <v>0</v>
      </c>
      <c r="H109" s="273">
        <v>0</v>
      </c>
      <c r="I109" s="273">
        <v>0</v>
      </c>
      <c r="J109" s="273">
        <v>0</v>
      </c>
      <c r="K109" s="273">
        <v>0</v>
      </c>
      <c r="L109" s="273">
        <v>0</v>
      </c>
      <c r="M109" s="273">
        <v>0</v>
      </c>
      <c r="N109" s="273">
        <v>0</v>
      </c>
      <c r="O109" s="273">
        <v>0</v>
      </c>
      <c r="P109" s="273">
        <v>0</v>
      </c>
      <c r="Q109" s="273">
        <v>0</v>
      </c>
      <c r="R109" s="273">
        <v>0</v>
      </c>
      <c r="S109" s="273">
        <v>0</v>
      </c>
      <c r="T109" s="273">
        <v>0</v>
      </c>
      <c r="U109" s="273">
        <f t="shared" si="14"/>
        <v>0</v>
      </c>
      <c r="V109" s="274">
        <f t="shared" si="15"/>
        <v>0</v>
      </c>
    </row>
    <row r="110" spans="1:22">
      <c r="A110" s="269" t="s">
        <v>50</v>
      </c>
      <c r="B110" s="430" t="s">
        <v>739</v>
      </c>
      <c r="C110" s="273">
        <v>0</v>
      </c>
      <c r="D110" s="273">
        <v>0</v>
      </c>
      <c r="E110" s="273">
        <v>0</v>
      </c>
      <c r="F110" s="273">
        <v>0</v>
      </c>
      <c r="G110" s="273">
        <v>0</v>
      </c>
      <c r="H110" s="273">
        <v>0</v>
      </c>
      <c r="I110" s="273">
        <v>0</v>
      </c>
      <c r="J110" s="273">
        <v>0</v>
      </c>
      <c r="K110" s="273">
        <v>0</v>
      </c>
      <c r="L110" s="273">
        <v>0</v>
      </c>
      <c r="M110" s="273">
        <v>0</v>
      </c>
      <c r="N110" s="273">
        <v>0</v>
      </c>
      <c r="O110" s="273">
        <v>0</v>
      </c>
      <c r="P110" s="273">
        <v>0</v>
      </c>
      <c r="Q110" s="273">
        <v>0</v>
      </c>
      <c r="R110" s="273">
        <v>0</v>
      </c>
      <c r="S110" s="273">
        <v>0</v>
      </c>
      <c r="T110" s="273">
        <v>0</v>
      </c>
      <c r="U110" s="273">
        <f t="shared" si="14"/>
        <v>0</v>
      </c>
      <c r="V110" s="274">
        <f t="shared" si="15"/>
        <v>0</v>
      </c>
    </row>
    <row r="111" spans="1:22">
      <c r="A111" s="269" t="s">
        <v>51</v>
      </c>
      <c r="B111" s="430" t="s">
        <v>740</v>
      </c>
      <c r="C111" s="273">
        <v>0</v>
      </c>
      <c r="D111" s="273">
        <v>0</v>
      </c>
      <c r="E111" s="273">
        <v>0</v>
      </c>
      <c r="F111" s="273">
        <v>0</v>
      </c>
      <c r="G111" s="273">
        <v>0</v>
      </c>
      <c r="H111" s="273">
        <v>0</v>
      </c>
      <c r="I111" s="273">
        <v>0</v>
      </c>
      <c r="J111" s="273">
        <v>0</v>
      </c>
      <c r="K111" s="273">
        <v>0</v>
      </c>
      <c r="L111" s="273">
        <v>0</v>
      </c>
      <c r="M111" s="273">
        <v>0</v>
      </c>
      <c r="N111" s="273">
        <v>0</v>
      </c>
      <c r="O111" s="273">
        <v>0</v>
      </c>
      <c r="P111" s="273">
        <v>0</v>
      </c>
      <c r="Q111" s="273">
        <v>0</v>
      </c>
      <c r="R111" s="273">
        <v>0</v>
      </c>
      <c r="S111" s="273">
        <v>0</v>
      </c>
      <c r="T111" s="273">
        <v>0</v>
      </c>
      <c r="U111" s="273">
        <f t="shared" si="14"/>
        <v>0</v>
      </c>
      <c r="V111" s="274">
        <f t="shared" si="15"/>
        <v>0</v>
      </c>
    </row>
    <row r="112" spans="1:22">
      <c r="A112" s="269" t="s">
        <v>52</v>
      </c>
      <c r="B112" s="430" t="s">
        <v>741</v>
      </c>
      <c r="C112" s="273">
        <v>0</v>
      </c>
      <c r="D112" s="273">
        <v>0</v>
      </c>
      <c r="E112" s="273">
        <v>0</v>
      </c>
      <c r="F112" s="273">
        <v>0</v>
      </c>
      <c r="G112" s="273">
        <v>0</v>
      </c>
      <c r="H112" s="273">
        <v>0</v>
      </c>
      <c r="I112" s="273">
        <v>0</v>
      </c>
      <c r="J112" s="273">
        <v>0</v>
      </c>
      <c r="K112" s="273">
        <v>0</v>
      </c>
      <c r="L112" s="273">
        <v>0</v>
      </c>
      <c r="M112" s="273">
        <v>0</v>
      </c>
      <c r="N112" s="273">
        <v>0</v>
      </c>
      <c r="O112" s="273">
        <v>0</v>
      </c>
      <c r="P112" s="273">
        <v>0</v>
      </c>
      <c r="Q112" s="273">
        <v>0</v>
      </c>
      <c r="R112" s="273">
        <v>0</v>
      </c>
      <c r="S112" s="273">
        <v>0</v>
      </c>
      <c r="T112" s="273">
        <v>0</v>
      </c>
      <c r="U112" s="273">
        <f t="shared" si="14"/>
        <v>0</v>
      </c>
      <c r="V112" s="274">
        <f t="shared" si="15"/>
        <v>0</v>
      </c>
    </row>
    <row r="113" spans="1:22">
      <c r="A113" s="269" t="s">
        <v>146</v>
      </c>
      <c r="B113" s="433" t="s">
        <v>742</v>
      </c>
      <c r="C113" s="273">
        <v>0</v>
      </c>
      <c r="D113" s="273">
        <v>0</v>
      </c>
      <c r="E113" s="273">
        <v>0</v>
      </c>
      <c r="F113" s="273">
        <v>0</v>
      </c>
      <c r="G113" s="273">
        <v>0</v>
      </c>
      <c r="H113" s="273">
        <v>0</v>
      </c>
      <c r="I113" s="273">
        <v>0</v>
      </c>
      <c r="J113" s="273">
        <v>0</v>
      </c>
      <c r="K113" s="273">
        <v>0</v>
      </c>
      <c r="L113" s="273">
        <v>0</v>
      </c>
      <c r="M113" s="273">
        <v>0</v>
      </c>
      <c r="N113" s="273">
        <v>0</v>
      </c>
      <c r="O113" s="273">
        <v>0</v>
      </c>
      <c r="P113" s="273">
        <v>0</v>
      </c>
      <c r="Q113" s="273">
        <v>0</v>
      </c>
      <c r="R113" s="273">
        <v>0</v>
      </c>
      <c r="S113" s="273">
        <v>0</v>
      </c>
      <c r="T113" s="273">
        <v>0</v>
      </c>
      <c r="U113" s="273">
        <f t="shared" si="14"/>
        <v>0</v>
      </c>
      <c r="V113" s="274">
        <f t="shared" si="15"/>
        <v>0</v>
      </c>
    </row>
    <row r="114" spans="1:22">
      <c r="A114" s="269" t="s">
        <v>147</v>
      </c>
      <c r="B114" s="430" t="s">
        <v>743</v>
      </c>
      <c r="C114" s="273">
        <v>0</v>
      </c>
      <c r="D114" s="273">
        <v>0</v>
      </c>
      <c r="E114" s="273">
        <v>0</v>
      </c>
      <c r="F114" s="273">
        <v>0</v>
      </c>
      <c r="G114" s="273">
        <v>0</v>
      </c>
      <c r="H114" s="273">
        <v>0</v>
      </c>
      <c r="I114" s="273">
        <v>0</v>
      </c>
      <c r="J114" s="273">
        <v>0</v>
      </c>
      <c r="K114" s="273">
        <v>0</v>
      </c>
      <c r="L114" s="273">
        <v>0</v>
      </c>
      <c r="M114" s="273">
        <v>0</v>
      </c>
      <c r="N114" s="273">
        <v>0</v>
      </c>
      <c r="O114" s="273">
        <v>0</v>
      </c>
      <c r="P114" s="273">
        <v>0</v>
      </c>
      <c r="Q114" s="273">
        <v>0</v>
      </c>
      <c r="R114" s="273">
        <v>0</v>
      </c>
      <c r="S114" s="273">
        <v>0</v>
      </c>
      <c r="T114" s="273">
        <v>0</v>
      </c>
      <c r="U114" s="273">
        <f t="shared" si="14"/>
        <v>0</v>
      </c>
      <c r="V114" s="274">
        <f t="shared" si="15"/>
        <v>0</v>
      </c>
    </row>
    <row r="115" spans="1:22">
      <c r="A115" s="122"/>
      <c r="B115" s="123" t="s">
        <v>28</v>
      </c>
      <c r="C115" s="297">
        <f t="shared" ref="C115:R115" si="16">SUM(C99:C114)</f>
        <v>0</v>
      </c>
      <c r="D115" s="297">
        <f t="shared" si="16"/>
        <v>0</v>
      </c>
      <c r="E115" s="297">
        <f t="shared" si="16"/>
        <v>0</v>
      </c>
      <c r="F115" s="297">
        <f t="shared" si="16"/>
        <v>0</v>
      </c>
      <c r="G115" s="297">
        <f t="shared" si="16"/>
        <v>0</v>
      </c>
      <c r="H115" s="297">
        <f t="shared" si="16"/>
        <v>0</v>
      </c>
      <c r="I115" s="297">
        <f t="shared" si="16"/>
        <v>0</v>
      </c>
      <c r="J115" s="297">
        <f t="shared" si="16"/>
        <v>0</v>
      </c>
      <c r="K115" s="297">
        <f t="shared" si="16"/>
        <v>0</v>
      </c>
      <c r="L115" s="297">
        <f t="shared" si="16"/>
        <v>0</v>
      </c>
      <c r="M115" s="297">
        <f t="shared" si="16"/>
        <v>0</v>
      </c>
      <c r="N115" s="297">
        <f t="shared" si="16"/>
        <v>0</v>
      </c>
      <c r="O115" s="297">
        <f t="shared" si="16"/>
        <v>0</v>
      </c>
      <c r="P115" s="297">
        <f t="shared" si="16"/>
        <v>0</v>
      </c>
      <c r="Q115" s="297">
        <f t="shared" si="16"/>
        <v>0</v>
      </c>
      <c r="R115" s="297">
        <f t="shared" si="16"/>
        <v>0</v>
      </c>
      <c r="S115" s="297">
        <f>SUM(S99:S114)</f>
        <v>0</v>
      </c>
      <c r="T115" s="297">
        <f>SUM(T99:T114)</f>
        <v>0</v>
      </c>
      <c r="U115" s="297">
        <f>SUM(C115:T115)</f>
        <v>0</v>
      </c>
      <c r="V115" s="298">
        <f>SUM(AVERAGE(C115:T115))</f>
        <v>0</v>
      </c>
    </row>
    <row r="116" spans="1:22">
      <c r="A116" s="104"/>
      <c r="C116" s="273" t="s">
        <v>0</v>
      </c>
      <c r="D116" s="273" t="s">
        <v>1</v>
      </c>
      <c r="E116" s="273" t="s">
        <v>2</v>
      </c>
      <c r="F116" s="273" t="s">
        <v>3</v>
      </c>
      <c r="G116" s="273" t="s">
        <v>4</v>
      </c>
      <c r="H116" s="273" t="s">
        <v>5</v>
      </c>
      <c r="I116" s="273" t="s">
        <v>6</v>
      </c>
      <c r="J116" s="273" t="s">
        <v>7</v>
      </c>
      <c r="K116" s="273" t="s">
        <v>8</v>
      </c>
      <c r="L116" s="273" t="s">
        <v>9</v>
      </c>
      <c r="M116" s="273" t="s">
        <v>10</v>
      </c>
      <c r="N116" s="273" t="s">
        <v>11</v>
      </c>
      <c r="O116" s="273" t="s">
        <v>12</v>
      </c>
      <c r="P116" s="273" t="s">
        <v>13</v>
      </c>
      <c r="Q116" s="273" t="s">
        <v>14</v>
      </c>
      <c r="R116" s="273" t="s">
        <v>15</v>
      </c>
      <c r="S116" s="273" t="s">
        <v>16</v>
      </c>
      <c r="T116" s="273" t="s">
        <v>202</v>
      </c>
      <c r="U116" s="273" t="s">
        <v>37</v>
      </c>
      <c r="V116" s="274" t="s">
        <v>38</v>
      </c>
    </row>
    <row r="117" spans="1:22">
      <c r="A117" s="127"/>
      <c r="B117" s="125" t="s">
        <v>186</v>
      </c>
      <c r="C117" s="299"/>
      <c r="D117" s="299"/>
      <c r="E117" s="299"/>
      <c r="F117" s="299"/>
      <c r="G117" s="299"/>
      <c r="H117" s="299"/>
      <c r="I117" s="299"/>
      <c r="J117" s="299"/>
      <c r="K117" s="299"/>
      <c r="L117" s="299"/>
      <c r="M117" s="299"/>
      <c r="N117" s="299"/>
      <c r="O117" s="299"/>
      <c r="P117" s="299"/>
      <c r="Q117" s="299"/>
      <c r="R117" s="299"/>
      <c r="S117" s="299"/>
      <c r="T117" s="299"/>
      <c r="U117" s="299"/>
      <c r="V117" s="300"/>
    </row>
    <row r="118" spans="1:22" ht="12.75" customHeight="1">
      <c r="A118" s="104" t="s">
        <v>39</v>
      </c>
      <c r="B118" s="420" t="s">
        <v>530</v>
      </c>
      <c r="C118" s="273">
        <v>0</v>
      </c>
      <c r="D118" s="273">
        <v>0</v>
      </c>
      <c r="E118" s="273">
        <v>0</v>
      </c>
      <c r="F118" s="273">
        <v>0</v>
      </c>
      <c r="G118" s="273">
        <v>0</v>
      </c>
      <c r="H118" s="273">
        <v>0</v>
      </c>
      <c r="I118" s="273">
        <v>0</v>
      </c>
      <c r="J118" s="273">
        <v>0</v>
      </c>
      <c r="K118" s="273">
        <v>0</v>
      </c>
      <c r="L118" s="273">
        <v>0</v>
      </c>
      <c r="M118" s="273">
        <v>0</v>
      </c>
      <c r="N118" s="273">
        <v>0</v>
      </c>
      <c r="O118" s="273">
        <v>0</v>
      </c>
      <c r="P118" s="273">
        <v>0</v>
      </c>
      <c r="Q118" s="273">
        <v>0</v>
      </c>
      <c r="R118" s="273">
        <v>0</v>
      </c>
      <c r="S118" s="273">
        <v>0</v>
      </c>
      <c r="T118" s="273">
        <v>0</v>
      </c>
      <c r="U118" s="273">
        <f t="shared" ref="U118:U134" si="17">SUM(C118:T118)</f>
        <v>0</v>
      </c>
      <c r="V118" s="274">
        <f t="shared" ref="V118:V133" si="18">U118/18</f>
        <v>0</v>
      </c>
    </row>
    <row r="119" spans="1:22">
      <c r="A119" s="334" t="s">
        <v>40</v>
      </c>
      <c r="B119" s="94" t="s">
        <v>531</v>
      </c>
      <c r="C119" s="273">
        <v>0</v>
      </c>
      <c r="D119" s="273">
        <v>0</v>
      </c>
      <c r="E119" s="273">
        <v>0</v>
      </c>
      <c r="F119" s="273">
        <v>0</v>
      </c>
      <c r="G119" s="273">
        <v>0</v>
      </c>
      <c r="H119" s="273">
        <v>0</v>
      </c>
      <c r="I119" s="273">
        <v>0</v>
      </c>
      <c r="J119" s="273">
        <v>0</v>
      </c>
      <c r="K119" s="273">
        <v>0</v>
      </c>
      <c r="L119" s="273">
        <v>0</v>
      </c>
      <c r="M119" s="273">
        <v>0</v>
      </c>
      <c r="N119" s="273">
        <v>0</v>
      </c>
      <c r="O119" s="273">
        <v>0</v>
      </c>
      <c r="P119" s="273">
        <v>0</v>
      </c>
      <c r="Q119" s="273">
        <v>0</v>
      </c>
      <c r="R119" s="273">
        <v>0</v>
      </c>
      <c r="S119" s="273">
        <v>0</v>
      </c>
      <c r="T119" s="273">
        <v>0</v>
      </c>
      <c r="U119" s="273">
        <f t="shared" si="17"/>
        <v>0</v>
      </c>
      <c r="V119" s="274">
        <f t="shared" si="18"/>
        <v>0</v>
      </c>
    </row>
    <row r="120" spans="1:22">
      <c r="A120" s="334" t="s">
        <v>41</v>
      </c>
      <c r="B120" s="517" t="s">
        <v>1161</v>
      </c>
      <c r="C120" s="273">
        <v>0</v>
      </c>
      <c r="D120" s="273">
        <v>0</v>
      </c>
      <c r="E120" s="273">
        <v>0</v>
      </c>
      <c r="F120" s="273">
        <v>0</v>
      </c>
      <c r="G120" s="273">
        <v>0</v>
      </c>
      <c r="H120" s="273">
        <v>0</v>
      </c>
      <c r="I120" s="273">
        <v>0</v>
      </c>
      <c r="J120" s="273">
        <v>0</v>
      </c>
      <c r="K120" s="273">
        <v>0</v>
      </c>
      <c r="L120" s="273">
        <v>0</v>
      </c>
      <c r="M120" s="273">
        <v>0</v>
      </c>
      <c r="N120" s="273">
        <v>0</v>
      </c>
      <c r="O120" s="273">
        <v>0</v>
      </c>
      <c r="P120" s="273">
        <v>0</v>
      </c>
      <c r="Q120" s="273">
        <v>0</v>
      </c>
      <c r="R120" s="273">
        <v>0</v>
      </c>
      <c r="S120" s="273">
        <v>0</v>
      </c>
      <c r="T120" s="273">
        <v>0</v>
      </c>
      <c r="U120" s="273">
        <f t="shared" si="17"/>
        <v>0</v>
      </c>
      <c r="V120" s="274">
        <f t="shared" si="18"/>
        <v>0</v>
      </c>
    </row>
    <row r="121" spans="1:22">
      <c r="A121" s="334" t="s">
        <v>42</v>
      </c>
      <c r="B121" s="94" t="s">
        <v>532</v>
      </c>
      <c r="C121" s="273">
        <v>0</v>
      </c>
      <c r="D121" s="273">
        <v>0</v>
      </c>
      <c r="E121" s="273">
        <v>0</v>
      </c>
      <c r="F121" s="273">
        <v>0</v>
      </c>
      <c r="G121" s="273">
        <v>0</v>
      </c>
      <c r="H121" s="273">
        <v>0</v>
      </c>
      <c r="I121" s="273">
        <v>0</v>
      </c>
      <c r="J121" s="273">
        <v>0</v>
      </c>
      <c r="K121" s="273">
        <v>0</v>
      </c>
      <c r="L121" s="273">
        <v>0</v>
      </c>
      <c r="M121" s="273">
        <v>0</v>
      </c>
      <c r="N121" s="273">
        <v>0</v>
      </c>
      <c r="O121" s="273">
        <v>0</v>
      </c>
      <c r="P121" s="273">
        <v>0</v>
      </c>
      <c r="Q121" s="273">
        <v>0</v>
      </c>
      <c r="R121" s="273">
        <v>0</v>
      </c>
      <c r="S121" s="273">
        <v>0</v>
      </c>
      <c r="T121" s="273">
        <v>0</v>
      </c>
      <c r="U121" s="273">
        <f t="shared" si="17"/>
        <v>0</v>
      </c>
      <c r="V121" s="274">
        <f t="shared" si="18"/>
        <v>0</v>
      </c>
    </row>
    <row r="122" spans="1:22">
      <c r="A122" s="334" t="s">
        <v>43</v>
      </c>
      <c r="B122" s="333" t="s">
        <v>533</v>
      </c>
      <c r="C122" s="273">
        <v>0</v>
      </c>
      <c r="D122" s="273">
        <v>0</v>
      </c>
      <c r="E122" s="273">
        <v>0</v>
      </c>
      <c r="F122" s="273">
        <v>0</v>
      </c>
      <c r="G122" s="273">
        <v>0</v>
      </c>
      <c r="H122" s="273">
        <v>0</v>
      </c>
      <c r="I122" s="273">
        <v>0</v>
      </c>
      <c r="J122" s="273">
        <v>0</v>
      </c>
      <c r="K122" s="273">
        <v>0</v>
      </c>
      <c r="L122" s="273">
        <v>0</v>
      </c>
      <c r="M122" s="273">
        <v>0</v>
      </c>
      <c r="N122" s="273">
        <v>0</v>
      </c>
      <c r="O122" s="273">
        <v>0</v>
      </c>
      <c r="P122" s="273">
        <v>0</v>
      </c>
      <c r="Q122" s="273">
        <v>0</v>
      </c>
      <c r="R122" s="273">
        <v>0</v>
      </c>
      <c r="S122" s="273">
        <v>0</v>
      </c>
      <c r="T122" s="273">
        <v>0</v>
      </c>
      <c r="U122" s="273">
        <f t="shared" si="17"/>
        <v>0</v>
      </c>
      <c r="V122" s="274">
        <f t="shared" si="18"/>
        <v>0</v>
      </c>
    </row>
    <row r="123" spans="1:22">
      <c r="A123" s="334" t="s">
        <v>44</v>
      </c>
      <c r="B123" s="501" t="s">
        <v>1072</v>
      </c>
      <c r="C123" s="273">
        <v>0</v>
      </c>
      <c r="D123" s="273">
        <v>0</v>
      </c>
      <c r="E123" s="273">
        <v>0</v>
      </c>
      <c r="F123" s="273">
        <v>0</v>
      </c>
      <c r="G123" s="273">
        <v>0</v>
      </c>
      <c r="H123" s="273">
        <v>0</v>
      </c>
      <c r="I123" s="273">
        <v>0</v>
      </c>
      <c r="J123" s="273">
        <v>0</v>
      </c>
      <c r="K123" s="273">
        <v>0</v>
      </c>
      <c r="L123" s="273">
        <v>0</v>
      </c>
      <c r="M123" s="273">
        <v>0</v>
      </c>
      <c r="N123" s="273">
        <v>0</v>
      </c>
      <c r="O123" s="273">
        <v>0</v>
      </c>
      <c r="P123" s="273">
        <v>0</v>
      </c>
      <c r="Q123" s="273">
        <v>0</v>
      </c>
      <c r="R123" s="273">
        <v>0</v>
      </c>
      <c r="S123" s="273">
        <v>0</v>
      </c>
      <c r="T123" s="273">
        <v>0</v>
      </c>
      <c r="U123" s="273">
        <f t="shared" si="17"/>
        <v>0</v>
      </c>
      <c r="V123" s="274">
        <f t="shared" si="18"/>
        <v>0</v>
      </c>
    </row>
    <row r="124" spans="1:22">
      <c r="A124" s="334" t="s">
        <v>45</v>
      </c>
      <c r="B124" s="333" t="s">
        <v>1011</v>
      </c>
      <c r="C124" s="273">
        <v>0</v>
      </c>
      <c r="D124" s="273">
        <v>0</v>
      </c>
      <c r="E124" s="273">
        <v>0</v>
      </c>
      <c r="F124" s="273">
        <v>0</v>
      </c>
      <c r="G124" s="273">
        <v>0</v>
      </c>
      <c r="H124" s="273">
        <v>0</v>
      </c>
      <c r="I124" s="273">
        <v>0</v>
      </c>
      <c r="J124" s="273">
        <v>0</v>
      </c>
      <c r="K124" s="273">
        <v>0</v>
      </c>
      <c r="L124" s="273">
        <v>0</v>
      </c>
      <c r="M124" s="273">
        <v>0</v>
      </c>
      <c r="N124" s="273">
        <v>0</v>
      </c>
      <c r="O124" s="273">
        <v>0</v>
      </c>
      <c r="P124" s="273">
        <v>0</v>
      </c>
      <c r="Q124" s="273">
        <v>0</v>
      </c>
      <c r="R124" s="273">
        <v>0</v>
      </c>
      <c r="S124" s="273">
        <v>0</v>
      </c>
      <c r="T124" s="273">
        <v>0</v>
      </c>
      <c r="U124" s="273">
        <f t="shared" si="17"/>
        <v>0</v>
      </c>
      <c r="V124" s="274">
        <f t="shared" si="18"/>
        <v>0</v>
      </c>
    </row>
    <row r="125" spans="1:22">
      <c r="A125" s="104" t="s">
        <v>46</v>
      </c>
      <c r="B125" s="333" t="s">
        <v>534</v>
      </c>
      <c r="C125" s="273">
        <v>0</v>
      </c>
      <c r="D125" s="273">
        <v>0</v>
      </c>
      <c r="E125" s="273">
        <v>0</v>
      </c>
      <c r="F125" s="273">
        <v>0</v>
      </c>
      <c r="G125" s="273">
        <v>0</v>
      </c>
      <c r="H125" s="273">
        <v>0</v>
      </c>
      <c r="I125" s="273">
        <v>0</v>
      </c>
      <c r="J125" s="273">
        <v>0</v>
      </c>
      <c r="K125" s="273">
        <v>0</v>
      </c>
      <c r="L125" s="273">
        <v>0</v>
      </c>
      <c r="M125" s="273">
        <v>0</v>
      </c>
      <c r="N125" s="273">
        <v>0</v>
      </c>
      <c r="O125" s="273">
        <v>0</v>
      </c>
      <c r="P125" s="273">
        <v>0</v>
      </c>
      <c r="Q125" s="273">
        <v>0</v>
      </c>
      <c r="R125" s="273">
        <v>0</v>
      </c>
      <c r="S125" s="273">
        <v>0</v>
      </c>
      <c r="T125" s="273">
        <v>0</v>
      </c>
      <c r="U125" s="273">
        <f t="shared" si="17"/>
        <v>0</v>
      </c>
      <c r="V125" s="274">
        <f t="shared" si="18"/>
        <v>0</v>
      </c>
    </row>
    <row r="126" spans="1:22">
      <c r="A126" s="334" t="s">
        <v>47</v>
      </c>
      <c r="B126" s="94" t="s">
        <v>535</v>
      </c>
      <c r="C126" s="273">
        <v>0</v>
      </c>
      <c r="D126" s="273">
        <v>0</v>
      </c>
      <c r="E126" s="273">
        <v>0</v>
      </c>
      <c r="F126" s="273">
        <v>0</v>
      </c>
      <c r="G126" s="273">
        <v>0</v>
      </c>
      <c r="H126" s="273">
        <v>0</v>
      </c>
      <c r="I126" s="273">
        <v>0</v>
      </c>
      <c r="J126" s="273">
        <v>0</v>
      </c>
      <c r="K126" s="273">
        <v>0</v>
      </c>
      <c r="L126" s="273">
        <v>0</v>
      </c>
      <c r="M126" s="273">
        <v>0</v>
      </c>
      <c r="N126" s="273">
        <v>0</v>
      </c>
      <c r="O126" s="273">
        <v>0</v>
      </c>
      <c r="P126" s="273">
        <v>0</v>
      </c>
      <c r="Q126" s="273">
        <v>0</v>
      </c>
      <c r="R126" s="273">
        <v>0</v>
      </c>
      <c r="S126" s="273">
        <v>0</v>
      </c>
      <c r="T126" s="273">
        <v>0</v>
      </c>
      <c r="U126" s="273">
        <f t="shared" si="17"/>
        <v>0</v>
      </c>
      <c r="V126" s="274">
        <f t="shared" si="18"/>
        <v>0</v>
      </c>
    </row>
    <row r="127" spans="1:22">
      <c r="A127" s="334" t="s">
        <v>48</v>
      </c>
      <c r="B127" s="571" t="s">
        <v>1073</v>
      </c>
      <c r="C127" s="273">
        <v>0</v>
      </c>
      <c r="D127" s="273">
        <v>0</v>
      </c>
      <c r="E127" s="273">
        <v>0</v>
      </c>
      <c r="F127" s="273">
        <v>0</v>
      </c>
      <c r="G127" s="273">
        <v>0</v>
      </c>
      <c r="H127" s="273">
        <v>0</v>
      </c>
      <c r="I127" s="273">
        <v>0</v>
      </c>
      <c r="J127" s="273">
        <v>0</v>
      </c>
      <c r="K127" s="273">
        <v>0</v>
      </c>
      <c r="L127" s="273">
        <v>0</v>
      </c>
      <c r="M127" s="273">
        <v>0</v>
      </c>
      <c r="N127" s="273">
        <v>0</v>
      </c>
      <c r="O127" s="273">
        <v>0</v>
      </c>
      <c r="P127" s="273">
        <v>0</v>
      </c>
      <c r="Q127" s="273">
        <v>0</v>
      </c>
      <c r="R127" s="273">
        <v>0</v>
      </c>
      <c r="S127" s="273">
        <v>0</v>
      </c>
      <c r="T127" s="273">
        <v>0</v>
      </c>
      <c r="U127" s="273">
        <f t="shared" si="17"/>
        <v>0</v>
      </c>
      <c r="V127" s="274">
        <f t="shared" si="18"/>
        <v>0</v>
      </c>
    </row>
    <row r="128" spans="1:22">
      <c r="A128" s="334" t="s">
        <v>49</v>
      </c>
      <c r="B128" s="94" t="s">
        <v>537</v>
      </c>
      <c r="C128" s="273">
        <v>0</v>
      </c>
      <c r="D128" s="273">
        <v>0</v>
      </c>
      <c r="E128" s="273">
        <v>0</v>
      </c>
      <c r="F128" s="273">
        <v>0</v>
      </c>
      <c r="G128" s="273">
        <v>0</v>
      </c>
      <c r="H128" s="273">
        <v>0</v>
      </c>
      <c r="I128" s="273">
        <v>0</v>
      </c>
      <c r="J128" s="273">
        <v>0</v>
      </c>
      <c r="K128" s="273">
        <v>0</v>
      </c>
      <c r="L128" s="273">
        <v>0</v>
      </c>
      <c r="M128" s="273">
        <v>0</v>
      </c>
      <c r="N128" s="273">
        <v>0</v>
      </c>
      <c r="O128" s="273">
        <v>0</v>
      </c>
      <c r="P128" s="273">
        <v>0</v>
      </c>
      <c r="Q128" s="273">
        <v>0</v>
      </c>
      <c r="R128" s="273">
        <v>0</v>
      </c>
      <c r="S128" s="273">
        <v>0</v>
      </c>
      <c r="T128" s="273">
        <v>0</v>
      </c>
      <c r="U128" s="273">
        <f t="shared" si="17"/>
        <v>0</v>
      </c>
      <c r="V128" s="274">
        <f t="shared" si="18"/>
        <v>0</v>
      </c>
    </row>
    <row r="129" spans="1:22">
      <c r="A129" s="334" t="s">
        <v>50</v>
      </c>
      <c r="B129" s="571" t="s">
        <v>1113</v>
      </c>
      <c r="C129" s="273">
        <v>0</v>
      </c>
      <c r="D129" s="273">
        <v>0</v>
      </c>
      <c r="E129" s="273">
        <v>0</v>
      </c>
      <c r="F129" s="273">
        <v>0</v>
      </c>
      <c r="G129" s="273">
        <v>0</v>
      </c>
      <c r="H129" s="273">
        <v>0</v>
      </c>
      <c r="I129" s="273">
        <v>0</v>
      </c>
      <c r="J129" s="273">
        <v>0</v>
      </c>
      <c r="K129" s="273">
        <v>0</v>
      </c>
      <c r="L129" s="273">
        <v>0</v>
      </c>
      <c r="M129" s="273">
        <v>0</v>
      </c>
      <c r="N129" s="273">
        <v>0</v>
      </c>
      <c r="O129" s="273">
        <v>0</v>
      </c>
      <c r="P129" s="273">
        <v>0</v>
      </c>
      <c r="Q129" s="273">
        <v>0</v>
      </c>
      <c r="R129" s="273">
        <v>0</v>
      </c>
      <c r="S129" s="273">
        <v>0</v>
      </c>
      <c r="T129" s="273">
        <v>0</v>
      </c>
      <c r="U129" s="273">
        <f t="shared" si="17"/>
        <v>0</v>
      </c>
      <c r="V129" s="274">
        <f t="shared" si="18"/>
        <v>0</v>
      </c>
    </row>
    <row r="130" spans="1:22">
      <c r="A130" s="334" t="s">
        <v>51</v>
      </c>
      <c r="B130" s="94" t="s">
        <v>538</v>
      </c>
      <c r="C130" s="273">
        <v>0</v>
      </c>
      <c r="D130" s="273">
        <v>0</v>
      </c>
      <c r="E130" s="273">
        <v>0</v>
      </c>
      <c r="F130" s="273">
        <v>0</v>
      </c>
      <c r="G130" s="273">
        <v>0</v>
      </c>
      <c r="H130" s="273">
        <v>0</v>
      </c>
      <c r="I130" s="273">
        <v>0</v>
      </c>
      <c r="J130" s="273">
        <v>0</v>
      </c>
      <c r="K130" s="273">
        <v>0</v>
      </c>
      <c r="L130" s="273">
        <v>0</v>
      </c>
      <c r="M130" s="273">
        <v>0</v>
      </c>
      <c r="N130" s="273">
        <v>0</v>
      </c>
      <c r="O130" s="273">
        <v>0</v>
      </c>
      <c r="P130" s="273">
        <v>0</v>
      </c>
      <c r="Q130" s="273">
        <v>0</v>
      </c>
      <c r="R130" s="273">
        <v>0</v>
      </c>
      <c r="S130" s="273">
        <v>0</v>
      </c>
      <c r="T130" s="273">
        <v>0</v>
      </c>
      <c r="U130" s="273">
        <f t="shared" si="17"/>
        <v>0</v>
      </c>
      <c r="V130" s="274">
        <f t="shared" si="18"/>
        <v>0</v>
      </c>
    </row>
    <row r="131" spans="1:22">
      <c r="A131" s="334" t="s">
        <v>52</v>
      </c>
      <c r="B131" s="429" t="s">
        <v>539</v>
      </c>
      <c r="C131" s="273">
        <v>0</v>
      </c>
      <c r="D131" s="273">
        <v>0</v>
      </c>
      <c r="E131" s="273">
        <v>0</v>
      </c>
      <c r="F131" s="273">
        <v>0</v>
      </c>
      <c r="G131" s="273">
        <v>0</v>
      </c>
      <c r="H131" s="273">
        <v>0</v>
      </c>
      <c r="I131" s="273">
        <v>0</v>
      </c>
      <c r="J131" s="273">
        <v>0</v>
      </c>
      <c r="K131" s="273">
        <v>0</v>
      </c>
      <c r="L131" s="273">
        <v>0</v>
      </c>
      <c r="M131" s="273">
        <v>0</v>
      </c>
      <c r="N131" s="273">
        <v>0</v>
      </c>
      <c r="O131" s="273">
        <v>0</v>
      </c>
      <c r="P131" s="273">
        <v>0</v>
      </c>
      <c r="Q131" s="273">
        <v>0</v>
      </c>
      <c r="R131" s="273">
        <v>0</v>
      </c>
      <c r="S131" s="273">
        <v>0</v>
      </c>
      <c r="T131" s="273">
        <v>0</v>
      </c>
      <c r="U131" s="273">
        <f t="shared" si="17"/>
        <v>0</v>
      </c>
      <c r="V131" s="274">
        <f t="shared" si="18"/>
        <v>0</v>
      </c>
    </row>
    <row r="132" spans="1:22">
      <c r="A132" s="334" t="s">
        <v>146</v>
      </c>
      <c r="B132" s="333" t="s">
        <v>423</v>
      </c>
      <c r="C132" s="273">
        <v>0</v>
      </c>
      <c r="D132" s="273">
        <v>0</v>
      </c>
      <c r="E132" s="273">
        <v>0</v>
      </c>
      <c r="F132" s="273">
        <v>0</v>
      </c>
      <c r="G132" s="273">
        <v>0</v>
      </c>
      <c r="H132" s="273">
        <v>0</v>
      </c>
      <c r="I132" s="273">
        <v>0</v>
      </c>
      <c r="J132" s="273">
        <v>0</v>
      </c>
      <c r="K132" s="273">
        <v>0</v>
      </c>
      <c r="L132" s="273">
        <v>0</v>
      </c>
      <c r="M132" s="273">
        <v>0</v>
      </c>
      <c r="N132" s="273">
        <v>0</v>
      </c>
      <c r="O132" s="273">
        <v>0</v>
      </c>
      <c r="P132" s="273">
        <v>0</v>
      </c>
      <c r="Q132" s="273">
        <v>0</v>
      </c>
      <c r="R132" s="273">
        <v>0</v>
      </c>
      <c r="S132" s="273">
        <v>0</v>
      </c>
      <c r="T132" s="273">
        <v>0</v>
      </c>
      <c r="U132" s="273">
        <f t="shared" si="17"/>
        <v>0</v>
      </c>
      <c r="V132" s="274">
        <f t="shared" si="18"/>
        <v>0</v>
      </c>
    </row>
    <row r="133" spans="1:22">
      <c r="A133" s="334" t="s">
        <v>147</v>
      </c>
      <c r="B133" s="333" t="s">
        <v>540</v>
      </c>
      <c r="C133" s="273">
        <v>0</v>
      </c>
      <c r="D133" s="273">
        <v>0</v>
      </c>
      <c r="E133" s="273">
        <v>0</v>
      </c>
      <c r="F133" s="273">
        <v>0</v>
      </c>
      <c r="G133" s="273">
        <v>0</v>
      </c>
      <c r="H133" s="273">
        <v>0</v>
      </c>
      <c r="I133" s="273">
        <v>0</v>
      </c>
      <c r="J133" s="273">
        <v>0</v>
      </c>
      <c r="K133" s="273">
        <v>0</v>
      </c>
      <c r="L133" s="273">
        <v>0</v>
      </c>
      <c r="M133" s="273">
        <v>0</v>
      </c>
      <c r="N133" s="273">
        <v>0</v>
      </c>
      <c r="O133" s="273">
        <v>0</v>
      </c>
      <c r="P133" s="273">
        <v>0</v>
      </c>
      <c r="Q133" s="273">
        <v>0</v>
      </c>
      <c r="R133" s="273">
        <v>0</v>
      </c>
      <c r="S133" s="273">
        <v>0</v>
      </c>
      <c r="T133" s="273">
        <v>0</v>
      </c>
      <c r="U133" s="273">
        <f t="shared" si="17"/>
        <v>0</v>
      </c>
      <c r="V133" s="274">
        <f t="shared" si="18"/>
        <v>0</v>
      </c>
    </row>
    <row r="134" spans="1:22">
      <c r="A134" s="125"/>
      <c r="B134" s="126" t="s">
        <v>28</v>
      </c>
      <c r="C134" s="299">
        <f t="shared" ref="C134:T134" si="19">SUM(C118:C133)</f>
        <v>0</v>
      </c>
      <c r="D134" s="299">
        <f t="shared" si="19"/>
        <v>0</v>
      </c>
      <c r="E134" s="299">
        <f t="shared" si="19"/>
        <v>0</v>
      </c>
      <c r="F134" s="299">
        <f t="shared" si="19"/>
        <v>0</v>
      </c>
      <c r="G134" s="299">
        <f t="shared" si="19"/>
        <v>0</v>
      </c>
      <c r="H134" s="299">
        <f t="shared" si="19"/>
        <v>0</v>
      </c>
      <c r="I134" s="299">
        <f t="shared" si="19"/>
        <v>0</v>
      </c>
      <c r="J134" s="299">
        <f t="shared" si="19"/>
        <v>0</v>
      </c>
      <c r="K134" s="299">
        <f t="shared" si="19"/>
        <v>0</v>
      </c>
      <c r="L134" s="299">
        <f t="shared" si="19"/>
        <v>0</v>
      </c>
      <c r="M134" s="299">
        <f t="shared" si="19"/>
        <v>0</v>
      </c>
      <c r="N134" s="299">
        <f t="shared" si="19"/>
        <v>0</v>
      </c>
      <c r="O134" s="299">
        <f t="shared" si="19"/>
        <v>0</v>
      </c>
      <c r="P134" s="299">
        <f t="shared" si="19"/>
        <v>0</v>
      </c>
      <c r="Q134" s="299">
        <f t="shared" si="19"/>
        <v>0</v>
      </c>
      <c r="R134" s="299">
        <f t="shared" si="19"/>
        <v>0</v>
      </c>
      <c r="S134" s="299">
        <f>SUM(S118:S133)</f>
        <v>0</v>
      </c>
      <c r="T134" s="299">
        <f t="shared" si="19"/>
        <v>0</v>
      </c>
      <c r="U134" s="299">
        <f t="shared" si="17"/>
        <v>0</v>
      </c>
      <c r="V134" s="300">
        <f>SUM(AVERAGE(C134:T134))</f>
        <v>0</v>
      </c>
    </row>
    <row r="135" spans="1:22">
      <c r="A135" s="104"/>
      <c r="B135" s="104"/>
      <c r="C135" s="273" t="s">
        <v>0</v>
      </c>
      <c r="D135" s="273" t="s">
        <v>1</v>
      </c>
      <c r="E135" s="273" t="s">
        <v>2</v>
      </c>
      <c r="F135" s="273" t="s">
        <v>3</v>
      </c>
      <c r="G135" s="273" t="s">
        <v>4</v>
      </c>
      <c r="H135" s="273" t="s">
        <v>5</v>
      </c>
      <c r="I135" s="273" t="s">
        <v>6</v>
      </c>
      <c r="J135" s="273" t="s">
        <v>7</v>
      </c>
      <c r="K135" s="273" t="s">
        <v>8</v>
      </c>
      <c r="L135" s="273" t="s">
        <v>9</v>
      </c>
      <c r="M135" s="273" t="s">
        <v>10</v>
      </c>
      <c r="N135" s="273" t="s">
        <v>11</v>
      </c>
      <c r="O135" s="273" t="s">
        <v>12</v>
      </c>
      <c r="P135" s="273" t="s">
        <v>13</v>
      </c>
      <c r="Q135" s="273" t="s">
        <v>14</v>
      </c>
      <c r="R135" s="273" t="s">
        <v>15</v>
      </c>
      <c r="S135" s="273" t="s">
        <v>16</v>
      </c>
      <c r="T135" s="273" t="s">
        <v>202</v>
      </c>
      <c r="U135" s="273" t="s">
        <v>37</v>
      </c>
      <c r="V135" s="274" t="s">
        <v>38</v>
      </c>
    </row>
    <row r="136" spans="1:22">
      <c r="A136" s="130"/>
      <c r="B136" s="128" t="s">
        <v>148</v>
      </c>
      <c r="C136" s="303"/>
      <c r="D136" s="301"/>
      <c r="E136" s="301"/>
      <c r="F136" s="301"/>
      <c r="G136" s="301"/>
      <c r="H136" s="301"/>
      <c r="I136" s="301"/>
      <c r="J136" s="301"/>
      <c r="K136" s="301"/>
      <c r="L136" s="301"/>
      <c r="M136" s="301"/>
      <c r="N136" s="301"/>
      <c r="O136" s="301"/>
      <c r="P136" s="301"/>
      <c r="Q136" s="301"/>
      <c r="R136" s="301"/>
      <c r="S136" s="301"/>
      <c r="T136" s="301"/>
      <c r="U136" s="301"/>
      <c r="V136" s="302"/>
    </row>
    <row r="137" spans="1:22">
      <c r="A137" s="268" t="s">
        <v>39</v>
      </c>
      <c r="B137" s="430" t="s">
        <v>713</v>
      </c>
      <c r="C137" s="273">
        <v>0</v>
      </c>
      <c r="D137" s="273">
        <v>0</v>
      </c>
      <c r="E137" s="273">
        <v>0</v>
      </c>
      <c r="F137" s="273">
        <v>0</v>
      </c>
      <c r="G137" s="273">
        <v>0</v>
      </c>
      <c r="H137" s="273">
        <v>0</v>
      </c>
      <c r="I137" s="273">
        <v>0</v>
      </c>
      <c r="J137" s="273">
        <v>0</v>
      </c>
      <c r="K137" s="273">
        <v>0</v>
      </c>
      <c r="L137" s="273">
        <v>0</v>
      </c>
      <c r="M137" s="273">
        <v>0</v>
      </c>
      <c r="N137" s="273">
        <v>0</v>
      </c>
      <c r="O137" s="273">
        <v>0</v>
      </c>
      <c r="P137" s="273">
        <v>0</v>
      </c>
      <c r="Q137" s="273">
        <v>0</v>
      </c>
      <c r="R137" s="273">
        <v>0</v>
      </c>
      <c r="S137" s="273">
        <v>0</v>
      </c>
      <c r="T137" s="273">
        <v>0</v>
      </c>
      <c r="U137" s="273">
        <f t="shared" ref="U137:U153" si="20">SUM(C137:T137)</f>
        <v>0</v>
      </c>
      <c r="V137" s="274">
        <f t="shared" ref="V137:V152" si="21">U137/18</f>
        <v>0</v>
      </c>
    </row>
    <row r="138" spans="1:22">
      <c r="A138" s="269" t="s">
        <v>40</v>
      </c>
      <c r="B138" s="430" t="s">
        <v>714</v>
      </c>
      <c r="C138" s="273">
        <v>0</v>
      </c>
      <c r="D138" s="273">
        <v>0</v>
      </c>
      <c r="E138" s="273">
        <v>0</v>
      </c>
      <c r="F138" s="273">
        <v>0</v>
      </c>
      <c r="G138" s="273">
        <v>0</v>
      </c>
      <c r="H138" s="273">
        <v>0</v>
      </c>
      <c r="I138" s="273">
        <v>0</v>
      </c>
      <c r="J138" s="273">
        <v>0</v>
      </c>
      <c r="K138" s="273">
        <v>0</v>
      </c>
      <c r="L138" s="273">
        <v>0</v>
      </c>
      <c r="M138" s="273">
        <v>0</v>
      </c>
      <c r="N138" s="273">
        <v>0</v>
      </c>
      <c r="O138" s="273">
        <v>0</v>
      </c>
      <c r="P138" s="273">
        <v>0</v>
      </c>
      <c r="Q138" s="273">
        <v>0</v>
      </c>
      <c r="R138" s="273">
        <v>0</v>
      </c>
      <c r="S138" s="273">
        <v>0</v>
      </c>
      <c r="T138" s="273">
        <v>0</v>
      </c>
      <c r="U138" s="273">
        <f t="shared" si="20"/>
        <v>0</v>
      </c>
      <c r="V138" s="274">
        <f t="shared" si="21"/>
        <v>0</v>
      </c>
    </row>
    <row r="139" spans="1:22">
      <c r="A139" s="269" t="s">
        <v>41</v>
      </c>
      <c r="B139" s="430" t="s">
        <v>715</v>
      </c>
      <c r="C139" s="273">
        <v>0</v>
      </c>
      <c r="D139" s="273">
        <v>0</v>
      </c>
      <c r="E139" s="273">
        <v>0</v>
      </c>
      <c r="F139" s="273">
        <v>0</v>
      </c>
      <c r="G139" s="273">
        <v>0</v>
      </c>
      <c r="H139" s="273">
        <v>0</v>
      </c>
      <c r="I139" s="273">
        <v>0</v>
      </c>
      <c r="J139" s="273">
        <v>0</v>
      </c>
      <c r="K139" s="273">
        <v>0</v>
      </c>
      <c r="L139" s="273">
        <v>0</v>
      </c>
      <c r="M139" s="273">
        <v>0</v>
      </c>
      <c r="N139" s="273">
        <v>0</v>
      </c>
      <c r="O139" s="273">
        <v>0</v>
      </c>
      <c r="P139" s="273">
        <v>0</v>
      </c>
      <c r="Q139" s="273">
        <v>0</v>
      </c>
      <c r="R139" s="273">
        <v>0</v>
      </c>
      <c r="S139" s="273">
        <v>0</v>
      </c>
      <c r="T139" s="273">
        <v>0</v>
      </c>
      <c r="U139" s="273">
        <f t="shared" si="20"/>
        <v>0</v>
      </c>
      <c r="V139" s="274">
        <f t="shared" si="21"/>
        <v>0</v>
      </c>
    </row>
    <row r="140" spans="1:22">
      <c r="A140" s="269" t="s">
        <v>42</v>
      </c>
      <c r="B140" s="430" t="s">
        <v>496</v>
      </c>
      <c r="C140" s="273">
        <v>0</v>
      </c>
      <c r="D140" s="273">
        <v>0</v>
      </c>
      <c r="E140" s="273">
        <v>0</v>
      </c>
      <c r="F140" s="273">
        <v>0</v>
      </c>
      <c r="G140" s="273">
        <v>0</v>
      </c>
      <c r="H140" s="273">
        <v>0</v>
      </c>
      <c r="I140" s="273">
        <v>0</v>
      </c>
      <c r="J140" s="273">
        <v>0</v>
      </c>
      <c r="K140" s="273">
        <v>0</v>
      </c>
      <c r="L140" s="273">
        <v>0</v>
      </c>
      <c r="M140" s="273">
        <v>0</v>
      </c>
      <c r="N140" s="273">
        <v>0</v>
      </c>
      <c r="O140" s="273">
        <v>0</v>
      </c>
      <c r="P140" s="273">
        <v>0</v>
      </c>
      <c r="Q140" s="273">
        <v>0</v>
      </c>
      <c r="R140" s="273">
        <v>0</v>
      </c>
      <c r="S140" s="273">
        <v>0</v>
      </c>
      <c r="T140" s="273">
        <v>0</v>
      </c>
      <c r="U140" s="273">
        <f t="shared" si="20"/>
        <v>0</v>
      </c>
      <c r="V140" s="274">
        <f t="shared" si="21"/>
        <v>0</v>
      </c>
    </row>
    <row r="141" spans="1:22">
      <c r="A141" s="269" t="s">
        <v>43</v>
      </c>
      <c r="B141" s="430" t="s">
        <v>716</v>
      </c>
      <c r="C141" s="273">
        <v>0</v>
      </c>
      <c r="D141" s="273">
        <v>0</v>
      </c>
      <c r="E141" s="273">
        <v>0</v>
      </c>
      <c r="F141" s="273">
        <v>0</v>
      </c>
      <c r="G141" s="273">
        <v>0</v>
      </c>
      <c r="H141" s="273">
        <v>0</v>
      </c>
      <c r="I141" s="273">
        <v>0</v>
      </c>
      <c r="J141" s="273">
        <v>0</v>
      </c>
      <c r="K141" s="273">
        <v>0</v>
      </c>
      <c r="L141" s="273">
        <v>0</v>
      </c>
      <c r="M141" s="273">
        <v>0</v>
      </c>
      <c r="N141" s="273">
        <v>0</v>
      </c>
      <c r="O141" s="273">
        <v>0</v>
      </c>
      <c r="P141" s="273">
        <v>0</v>
      </c>
      <c r="Q141" s="273">
        <v>0</v>
      </c>
      <c r="R141" s="273">
        <v>0</v>
      </c>
      <c r="S141" s="273">
        <v>0</v>
      </c>
      <c r="T141" s="273">
        <v>0</v>
      </c>
      <c r="U141" s="273">
        <f t="shared" si="20"/>
        <v>0</v>
      </c>
      <c r="V141" s="274">
        <f t="shared" si="21"/>
        <v>0</v>
      </c>
    </row>
    <row r="142" spans="1:22">
      <c r="A142" s="269" t="s">
        <v>44</v>
      </c>
      <c r="B142" s="430" t="s">
        <v>717</v>
      </c>
      <c r="C142" s="273">
        <v>0</v>
      </c>
      <c r="D142" s="273">
        <v>0</v>
      </c>
      <c r="E142" s="273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>
        <v>0</v>
      </c>
      <c r="R142" s="273">
        <v>0</v>
      </c>
      <c r="S142" s="273">
        <v>0</v>
      </c>
      <c r="T142" s="273">
        <v>0</v>
      </c>
      <c r="U142" s="273">
        <f t="shared" si="20"/>
        <v>0</v>
      </c>
      <c r="V142" s="274">
        <f t="shared" si="21"/>
        <v>0</v>
      </c>
    </row>
    <row r="143" spans="1:22">
      <c r="A143" s="269" t="s">
        <v>45</v>
      </c>
      <c r="B143" s="430" t="s">
        <v>718</v>
      </c>
      <c r="C143" s="273">
        <v>0</v>
      </c>
      <c r="D143" s="273">
        <v>0</v>
      </c>
      <c r="E143" s="273">
        <v>0</v>
      </c>
      <c r="F143" s="273">
        <v>0</v>
      </c>
      <c r="G143" s="273">
        <v>0</v>
      </c>
      <c r="H143" s="273">
        <v>0</v>
      </c>
      <c r="I143" s="273">
        <v>0</v>
      </c>
      <c r="J143" s="273">
        <v>0</v>
      </c>
      <c r="K143" s="273">
        <v>0</v>
      </c>
      <c r="L143" s="273">
        <v>0</v>
      </c>
      <c r="M143" s="273">
        <v>0</v>
      </c>
      <c r="N143" s="273">
        <v>0</v>
      </c>
      <c r="O143" s="273">
        <v>0</v>
      </c>
      <c r="P143" s="273">
        <v>0</v>
      </c>
      <c r="Q143" s="273">
        <v>0</v>
      </c>
      <c r="R143" s="273">
        <v>0</v>
      </c>
      <c r="S143" s="273">
        <v>0</v>
      </c>
      <c r="T143" s="273">
        <v>0</v>
      </c>
      <c r="U143" s="273">
        <f t="shared" si="20"/>
        <v>0</v>
      </c>
      <c r="V143" s="274">
        <f t="shared" si="21"/>
        <v>0</v>
      </c>
    </row>
    <row r="144" spans="1:22">
      <c r="A144" s="268" t="s">
        <v>46</v>
      </c>
      <c r="B144" s="430" t="s">
        <v>719</v>
      </c>
      <c r="C144" s="273">
        <v>0</v>
      </c>
      <c r="D144" s="273">
        <v>0</v>
      </c>
      <c r="E144" s="273">
        <v>0</v>
      </c>
      <c r="F144" s="273">
        <v>0</v>
      </c>
      <c r="G144" s="273">
        <v>0</v>
      </c>
      <c r="H144" s="273">
        <v>0</v>
      </c>
      <c r="I144" s="273">
        <v>0</v>
      </c>
      <c r="J144" s="273">
        <v>0</v>
      </c>
      <c r="K144" s="273">
        <v>0</v>
      </c>
      <c r="L144" s="273">
        <v>0</v>
      </c>
      <c r="M144" s="273">
        <v>0</v>
      </c>
      <c r="N144" s="273">
        <v>0</v>
      </c>
      <c r="O144" s="273">
        <v>0</v>
      </c>
      <c r="P144" s="273">
        <v>0</v>
      </c>
      <c r="Q144" s="273">
        <v>0</v>
      </c>
      <c r="R144" s="273">
        <v>0</v>
      </c>
      <c r="S144" s="273">
        <v>0</v>
      </c>
      <c r="T144" s="273">
        <v>0</v>
      </c>
      <c r="U144" s="273">
        <f t="shared" si="20"/>
        <v>0</v>
      </c>
      <c r="V144" s="274">
        <f t="shared" si="21"/>
        <v>0</v>
      </c>
    </row>
    <row r="145" spans="1:22">
      <c r="A145" s="269" t="s">
        <v>47</v>
      </c>
      <c r="B145" s="430" t="s">
        <v>720</v>
      </c>
      <c r="C145" s="273">
        <v>0</v>
      </c>
      <c r="D145" s="273">
        <v>0</v>
      </c>
      <c r="E145" s="273">
        <v>0</v>
      </c>
      <c r="F145" s="273">
        <v>0</v>
      </c>
      <c r="G145" s="273">
        <v>0</v>
      </c>
      <c r="H145" s="273">
        <v>0</v>
      </c>
      <c r="I145" s="273">
        <v>0</v>
      </c>
      <c r="J145" s="273">
        <v>0</v>
      </c>
      <c r="K145" s="273">
        <v>0</v>
      </c>
      <c r="L145" s="273">
        <v>0</v>
      </c>
      <c r="M145" s="273">
        <v>0</v>
      </c>
      <c r="N145" s="273">
        <v>0</v>
      </c>
      <c r="O145" s="273">
        <v>0</v>
      </c>
      <c r="P145" s="273">
        <v>0</v>
      </c>
      <c r="Q145" s="273">
        <v>0</v>
      </c>
      <c r="R145" s="273">
        <v>0</v>
      </c>
      <c r="S145" s="273">
        <v>0</v>
      </c>
      <c r="T145" s="273">
        <v>0</v>
      </c>
      <c r="U145" s="273">
        <f t="shared" si="20"/>
        <v>0</v>
      </c>
      <c r="V145" s="274">
        <f t="shared" si="21"/>
        <v>0</v>
      </c>
    </row>
    <row r="146" spans="1:22">
      <c r="A146" s="269" t="s">
        <v>48</v>
      </c>
      <c r="B146" s="430" t="s">
        <v>1162</v>
      </c>
      <c r="C146" s="273">
        <v>0</v>
      </c>
      <c r="D146" s="273">
        <v>0</v>
      </c>
      <c r="E146" s="273">
        <v>0</v>
      </c>
      <c r="F146" s="273">
        <v>0</v>
      </c>
      <c r="G146" s="273">
        <v>0</v>
      </c>
      <c r="H146" s="273">
        <v>0</v>
      </c>
      <c r="I146" s="273">
        <v>0</v>
      </c>
      <c r="J146" s="273">
        <v>0</v>
      </c>
      <c r="K146" s="273">
        <v>0</v>
      </c>
      <c r="L146" s="273">
        <v>0</v>
      </c>
      <c r="M146" s="273">
        <v>0</v>
      </c>
      <c r="N146" s="273">
        <v>0</v>
      </c>
      <c r="O146" s="273">
        <v>0</v>
      </c>
      <c r="P146" s="273">
        <v>0</v>
      </c>
      <c r="Q146" s="273">
        <v>0</v>
      </c>
      <c r="R146" s="273">
        <v>0</v>
      </c>
      <c r="S146" s="273">
        <v>0</v>
      </c>
      <c r="T146" s="273">
        <v>0</v>
      </c>
      <c r="U146" s="273">
        <f t="shared" si="20"/>
        <v>0</v>
      </c>
      <c r="V146" s="274">
        <f t="shared" si="21"/>
        <v>0</v>
      </c>
    </row>
    <row r="147" spans="1:22">
      <c r="A147" s="269" t="s">
        <v>49</v>
      </c>
      <c r="B147" s="430" t="s">
        <v>722</v>
      </c>
      <c r="C147" s="273">
        <v>0</v>
      </c>
      <c r="D147" s="273">
        <v>0</v>
      </c>
      <c r="E147" s="273">
        <v>0</v>
      </c>
      <c r="F147" s="273">
        <v>0</v>
      </c>
      <c r="G147" s="273">
        <v>0</v>
      </c>
      <c r="H147" s="273">
        <v>0</v>
      </c>
      <c r="I147" s="273">
        <v>0</v>
      </c>
      <c r="J147" s="273">
        <v>0</v>
      </c>
      <c r="K147" s="273">
        <v>0</v>
      </c>
      <c r="L147" s="273">
        <v>0</v>
      </c>
      <c r="M147" s="273">
        <v>0</v>
      </c>
      <c r="N147" s="273">
        <v>0</v>
      </c>
      <c r="O147" s="273">
        <v>0</v>
      </c>
      <c r="P147" s="273">
        <v>0</v>
      </c>
      <c r="Q147" s="273">
        <v>0</v>
      </c>
      <c r="R147" s="273">
        <v>0</v>
      </c>
      <c r="S147" s="273">
        <v>0</v>
      </c>
      <c r="T147" s="273">
        <v>0</v>
      </c>
      <c r="U147" s="273">
        <f t="shared" si="20"/>
        <v>0</v>
      </c>
      <c r="V147" s="274">
        <f t="shared" si="21"/>
        <v>0</v>
      </c>
    </row>
    <row r="148" spans="1:22">
      <c r="A148" s="269" t="s">
        <v>50</v>
      </c>
      <c r="B148" s="430" t="s">
        <v>723</v>
      </c>
      <c r="C148" s="273">
        <v>0</v>
      </c>
      <c r="D148" s="273">
        <v>0</v>
      </c>
      <c r="E148" s="273">
        <v>0</v>
      </c>
      <c r="F148" s="273">
        <v>0</v>
      </c>
      <c r="G148" s="273">
        <v>0</v>
      </c>
      <c r="H148" s="273">
        <v>0</v>
      </c>
      <c r="I148" s="273">
        <v>0</v>
      </c>
      <c r="J148" s="273">
        <v>0</v>
      </c>
      <c r="K148" s="273">
        <v>0</v>
      </c>
      <c r="L148" s="273">
        <v>0</v>
      </c>
      <c r="M148" s="273">
        <v>0</v>
      </c>
      <c r="N148" s="273">
        <v>0</v>
      </c>
      <c r="O148" s="273">
        <v>0</v>
      </c>
      <c r="P148" s="273">
        <v>0</v>
      </c>
      <c r="Q148" s="273">
        <v>0</v>
      </c>
      <c r="R148" s="273">
        <v>0</v>
      </c>
      <c r="S148" s="273">
        <v>0</v>
      </c>
      <c r="T148" s="273">
        <v>0</v>
      </c>
      <c r="U148" s="273">
        <f t="shared" si="20"/>
        <v>0</v>
      </c>
      <c r="V148" s="274">
        <f t="shared" si="21"/>
        <v>0</v>
      </c>
    </row>
    <row r="149" spans="1:22">
      <c r="A149" s="269" t="s">
        <v>51</v>
      </c>
      <c r="B149" s="430" t="s">
        <v>724</v>
      </c>
      <c r="C149" s="273">
        <v>0</v>
      </c>
      <c r="D149" s="273">
        <v>0</v>
      </c>
      <c r="E149" s="273">
        <v>0</v>
      </c>
      <c r="F149" s="273">
        <v>0</v>
      </c>
      <c r="G149" s="273">
        <v>0</v>
      </c>
      <c r="H149" s="273">
        <v>0</v>
      </c>
      <c r="I149" s="273">
        <v>0</v>
      </c>
      <c r="J149" s="273">
        <v>0</v>
      </c>
      <c r="K149" s="273">
        <v>0</v>
      </c>
      <c r="L149" s="273">
        <v>0</v>
      </c>
      <c r="M149" s="273">
        <v>0</v>
      </c>
      <c r="N149" s="273">
        <v>0</v>
      </c>
      <c r="O149" s="273">
        <v>0</v>
      </c>
      <c r="P149" s="273">
        <v>0</v>
      </c>
      <c r="Q149" s="273">
        <v>0</v>
      </c>
      <c r="R149" s="273">
        <v>0</v>
      </c>
      <c r="S149" s="273">
        <v>0</v>
      </c>
      <c r="T149" s="273">
        <v>0</v>
      </c>
      <c r="U149" s="273">
        <f t="shared" si="20"/>
        <v>0</v>
      </c>
      <c r="V149" s="274">
        <f t="shared" si="21"/>
        <v>0</v>
      </c>
    </row>
    <row r="150" spans="1:22">
      <c r="A150" s="269" t="s">
        <v>52</v>
      </c>
      <c r="B150" s="430" t="s">
        <v>725</v>
      </c>
      <c r="C150" s="273">
        <v>0</v>
      </c>
      <c r="D150" s="273">
        <v>0</v>
      </c>
      <c r="E150" s="273">
        <v>0</v>
      </c>
      <c r="F150" s="273">
        <v>0</v>
      </c>
      <c r="G150" s="273">
        <v>0</v>
      </c>
      <c r="H150" s="273">
        <v>0</v>
      </c>
      <c r="I150" s="273">
        <v>0</v>
      </c>
      <c r="J150" s="273">
        <v>0</v>
      </c>
      <c r="K150" s="273">
        <v>0</v>
      </c>
      <c r="L150" s="273">
        <v>0</v>
      </c>
      <c r="M150" s="273">
        <v>0</v>
      </c>
      <c r="N150" s="273">
        <v>0</v>
      </c>
      <c r="O150" s="273">
        <v>0</v>
      </c>
      <c r="P150" s="273">
        <v>0</v>
      </c>
      <c r="Q150" s="273">
        <v>0</v>
      </c>
      <c r="R150" s="273">
        <v>0</v>
      </c>
      <c r="S150" s="273">
        <v>0</v>
      </c>
      <c r="T150" s="273">
        <v>0</v>
      </c>
      <c r="U150" s="273">
        <f t="shared" si="20"/>
        <v>0</v>
      </c>
      <c r="V150" s="274">
        <f t="shared" si="21"/>
        <v>0</v>
      </c>
    </row>
    <row r="151" spans="1:22">
      <c r="A151" s="269" t="s">
        <v>146</v>
      </c>
      <c r="B151" s="430" t="s">
        <v>726</v>
      </c>
      <c r="C151" s="273">
        <v>0</v>
      </c>
      <c r="D151" s="273">
        <v>0</v>
      </c>
      <c r="E151" s="273">
        <v>0</v>
      </c>
      <c r="F151" s="273">
        <v>0</v>
      </c>
      <c r="G151" s="273">
        <v>0</v>
      </c>
      <c r="H151" s="273">
        <v>0</v>
      </c>
      <c r="I151" s="273">
        <v>0</v>
      </c>
      <c r="J151" s="273">
        <v>0</v>
      </c>
      <c r="K151" s="273">
        <v>0</v>
      </c>
      <c r="L151" s="273">
        <v>0</v>
      </c>
      <c r="M151" s="273">
        <v>0</v>
      </c>
      <c r="N151" s="273">
        <v>0</v>
      </c>
      <c r="O151" s="273">
        <v>0</v>
      </c>
      <c r="P151" s="273">
        <v>0</v>
      </c>
      <c r="Q151" s="273">
        <v>0</v>
      </c>
      <c r="R151" s="273">
        <v>0</v>
      </c>
      <c r="S151" s="273">
        <v>0</v>
      </c>
      <c r="T151" s="273">
        <v>0</v>
      </c>
      <c r="U151" s="273">
        <f t="shared" si="20"/>
        <v>0</v>
      </c>
      <c r="V151" s="274">
        <f t="shared" si="21"/>
        <v>0</v>
      </c>
    </row>
    <row r="152" spans="1:22">
      <c r="A152" s="269" t="s">
        <v>147</v>
      </c>
      <c r="B152" s="430" t="s">
        <v>727</v>
      </c>
      <c r="C152" s="273">
        <v>0</v>
      </c>
      <c r="D152" s="273">
        <v>0</v>
      </c>
      <c r="E152" s="273">
        <v>0</v>
      </c>
      <c r="F152" s="273">
        <v>0</v>
      </c>
      <c r="G152" s="273">
        <v>0</v>
      </c>
      <c r="H152" s="273">
        <v>0</v>
      </c>
      <c r="I152" s="273">
        <v>0</v>
      </c>
      <c r="J152" s="273">
        <v>0</v>
      </c>
      <c r="K152" s="273">
        <v>0</v>
      </c>
      <c r="L152" s="273">
        <v>0</v>
      </c>
      <c r="M152" s="273">
        <v>0</v>
      </c>
      <c r="N152" s="273">
        <v>0</v>
      </c>
      <c r="O152" s="273">
        <v>0</v>
      </c>
      <c r="P152" s="273">
        <v>0</v>
      </c>
      <c r="Q152" s="273">
        <v>0</v>
      </c>
      <c r="R152" s="273">
        <v>0</v>
      </c>
      <c r="S152" s="273">
        <v>0</v>
      </c>
      <c r="T152" s="273">
        <v>0</v>
      </c>
      <c r="U152" s="273">
        <f t="shared" si="20"/>
        <v>0</v>
      </c>
      <c r="V152" s="274">
        <f t="shared" si="21"/>
        <v>0</v>
      </c>
    </row>
    <row r="153" spans="1:22">
      <c r="A153" s="128"/>
      <c r="B153" s="129" t="s">
        <v>28</v>
      </c>
      <c r="C153" s="303">
        <f t="shared" ref="C153:N153" si="22">SUM(C137:C152)</f>
        <v>0</v>
      </c>
      <c r="D153" s="303">
        <f t="shared" si="22"/>
        <v>0</v>
      </c>
      <c r="E153" s="303">
        <f t="shared" si="22"/>
        <v>0</v>
      </c>
      <c r="F153" s="303">
        <f t="shared" si="22"/>
        <v>0</v>
      </c>
      <c r="G153" s="303">
        <f t="shared" si="22"/>
        <v>0</v>
      </c>
      <c r="H153" s="303">
        <f t="shared" si="22"/>
        <v>0</v>
      </c>
      <c r="I153" s="303">
        <f t="shared" si="22"/>
        <v>0</v>
      </c>
      <c r="J153" s="303">
        <f t="shared" si="22"/>
        <v>0</v>
      </c>
      <c r="K153" s="303">
        <f t="shared" si="22"/>
        <v>0</v>
      </c>
      <c r="L153" s="303">
        <f t="shared" si="22"/>
        <v>0</v>
      </c>
      <c r="M153" s="303">
        <f t="shared" si="22"/>
        <v>0</v>
      </c>
      <c r="N153" s="303">
        <f t="shared" si="22"/>
        <v>0</v>
      </c>
      <c r="O153" s="303">
        <v>0</v>
      </c>
      <c r="P153" s="303">
        <f>SUM(P137:P152)</f>
        <v>0</v>
      </c>
      <c r="Q153" s="303">
        <f>SUM(Q137:Q152)</f>
        <v>0</v>
      </c>
      <c r="R153" s="303">
        <f>SUM(R137:R152)</f>
        <v>0</v>
      </c>
      <c r="S153" s="303">
        <f>SUM(S137:S152)</f>
        <v>0</v>
      </c>
      <c r="T153" s="303">
        <f>SUM(T137:T152)</f>
        <v>0</v>
      </c>
      <c r="U153" s="303">
        <f t="shared" si="20"/>
        <v>0</v>
      </c>
      <c r="V153" s="304">
        <f>SUM(AVERAGE(C153:T153))</f>
        <v>0</v>
      </c>
    </row>
    <row r="154" spans="1:22">
      <c r="A154" s="104"/>
      <c r="B154" s="104"/>
      <c r="C154" s="273" t="s">
        <v>0</v>
      </c>
      <c r="D154" s="273" t="s">
        <v>1</v>
      </c>
      <c r="E154" s="273" t="s">
        <v>2</v>
      </c>
      <c r="F154" s="273" t="s">
        <v>3</v>
      </c>
      <c r="G154" s="273" t="s">
        <v>4</v>
      </c>
      <c r="H154" s="273" t="s">
        <v>5</v>
      </c>
      <c r="I154" s="273" t="s">
        <v>6</v>
      </c>
      <c r="J154" s="273" t="s">
        <v>7</v>
      </c>
      <c r="K154" s="273" t="s">
        <v>8</v>
      </c>
      <c r="L154" s="273" t="s">
        <v>9</v>
      </c>
      <c r="M154" s="273" t="s">
        <v>10</v>
      </c>
      <c r="N154" s="273" t="s">
        <v>11</v>
      </c>
      <c r="O154" s="273" t="s">
        <v>12</v>
      </c>
      <c r="P154" s="273" t="s">
        <v>13</v>
      </c>
      <c r="Q154" s="273" t="s">
        <v>14</v>
      </c>
      <c r="R154" s="273" t="s">
        <v>15</v>
      </c>
      <c r="S154" s="273" t="s">
        <v>16</v>
      </c>
      <c r="T154" s="273" t="s">
        <v>202</v>
      </c>
      <c r="U154" s="273" t="s">
        <v>37</v>
      </c>
      <c r="V154" s="274" t="s">
        <v>38</v>
      </c>
    </row>
    <row r="155" spans="1:22">
      <c r="A155" s="171"/>
      <c r="B155" s="172" t="s">
        <v>55</v>
      </c>
      <c r="C155" s="320"/>
      <c r="D155" s="321"/>
      <c r="E155" s="321"/>
      <c r="F155" s="321"/>
      <c r="G155" s="321"/>
      <c r="H155" s="321"/>
      <c r="I155" s="321"/>
      <c r="J155" s="321"/>
      <c r="K155" s="321"/>
      <c r="L155" s="321"/>
      <c r="M155" s="321"/>
      <c r="N155" s="321"/>
      <c r="O155" s="321"/>
      <c r="P155" s="321"/>
      <c r="Q155" s="321"/>
      <c r="R155" s="321"/>
      <c r="S155" s="321"/>
      <c r="T155" s="321"/>
      <c r="U155" s="321"/>
      <c r="V155" s="322"/>
    </row>
    <row r="156" spans="1:22">
      <c r="A156" s="269" t="s">
        <v>39</v>
      </c>
      <c r="B156" s="430" t="s">
        <v>614</v>
      </c>
      <c r="C156" s="273">
        <v>0</v>
      </c>
      <c r="D156" s="273">
        <v>0</v>
      </c>
      <c r="E156" s="273">
        <v>0</v>
      </c>
      <c r="F156" s="273">
        <v>0</v>
      </c>
      <c r="G156" s="273">
        <v>0</v>
      </c>
      <c r="H156" s="273">
        <v>0</v>
      </c>
      <c r="I156" s="273">
        <v>0</v>
      </c>
      <c r="J156" s="273">
        <v>0</v>
      </c>
      <c r="K156" s="273">
        <v>0</v>
      </c>
      <c r="L156" s="273">
        <v>0</v>
      </c>
      <c r="M156" s="273">
        <v>0</v>
      </c>
      <c r="N156" s="273">
        <v>0</v>
      </c>
      <c r="O156" s="273">
        <v>0</v>
      </c>
      <c r="P156" s="273">
        <v>0</v>
      </c>
      <c r="Q156" s="273">
        <v>0</v>
      </c>
      <c r="R156" s="273">
        <v>0</v>
      </c>
      <c r="S156" s="273">
        <v>0</v>
      </c>
      <c r="T156" s="273">
        <v>0</v>
      </c>
      <c r="U156" s="273">
        <f>SUM(C156:T156)</f>
        <v>0</v>
      </c>
      <c r="V156" s="274">
        <f t="shared" ref="V156:V171" si="23">U156/18</f>
        <v>0</v>
      </c>
    </row>
    <row r="157" spans="1:22">
      <c r="A157" s="268" t="s">
        <v>40</v>
      </c>
      <c r="B157" s="430" t="s">
        <v>572</v>
      </c>
      <c r="C157" s="273">
        <v>0</v>
      </c>
      <c r="D157" s="273">
        <v>0</v>
      </c>
      <c r="E157" s="273">
        <v>0</v>
      </c>
      <c r="F157" s="273">
        <v>0</v>
      </c>
      <c r="G157" s="273">
        <v>0</v>
      </c>
      <c r="H157" s="273">
        <v>0</v>
      </c>
      <c r="I157" s="273">
        <v>0</v>
      </c>
      <c r="J157" s="273">
        <v>0</v>
      </c>
      <c r="K157" s="273">
        <v>0</v>
      </c>
      <c r="L157" s="273">
        <v>0</v>
      </c>
      <c r="M157" s="273">
        <v>0</v>
      </c>
      <c r="N157" s="273">
        <v>0</v>
      </c>
      <c r="O157" s="273">
        <v>0</v>
      </c>
      <c r="P157" s="273">
        <v>0</v>
      </c>
      <c r="Q157" s="273">
        <v>0</v>
      </c>
      <c r="R157" s="273">
        <v>0</v>
      </c>
      <c r="S157" s="273">
        <v>0</v>
      </c>
      <c r="T157" s="273">
        <v>0</v>
      </c>
      <c r="U157" s="273">
        <f>SUM(C157:T157)</f>
        <v>0</v>
      </c>
      <c r="V157" s="274">
        <f t="shared" si="23"/>
        <v>0</v>
      </c>
    </row>
    <row r="158" spans="1:22">
      <c r="A158" s="269" t="s">
        <v>41</v>
      </c>
      <c r="B158" s="430" t="s">
        <v>573</v>
      </c>
      <c r="C158" s="273">
        <v>0</v>
      </c>
      <c r="D158" s="273">
        <v>0</v>
      </c>
      <c r="E158" s="273">
        <v>0</v>
      </c>
      <c r="F158" s="273">
        <v>0</v>
      </c>
      <c r="G158" s="273">
        <v>0</v>
      </c>
      <c r="H158" s="273">
        <v>0</v>
      </c>
      <c r="I158" s="273">
        <v>0</v>
      </c>
      <c r="J158" s="273">
        <v>0</v>
      </c>
      <c r="K158" s="273">
        <v>0</v>
      </c>
      <c r="L158" s="273">
        <v>0</v>
      </c>
      <c r="M158" s="273">
        <v>0</v>
      </c>
      <c r="N158" s="273">
        <v>0</v>
      </c>
      <c r="O158" s="273">
        <v>0</v>
      </c>
      <c r="P158" s="273">
        <v>0</v>
      </c>
      <c r="Q158" s="273">
        <v>0</v>
      </c>
      <c r="R158" s="273">
        <v>0</v>
      </c>
      <c r="S158" s="273">
        <v>0</v>
      </c>
      <c r="T158" s="273">
        <v>0</v>
      </c>
      <c r="U158" s="273">
        <f t="shared" ref="U158:U171" si="24">SUM(C158:T158)</f>
        <v>0</v>
      </c>
      <c r="V158" s="274">
        <f t="shared" si="23"/>
        <v>0</v>
      </c>
    </row>
    <row r="159" spans="1:22">
      <c r="A159" s="269" t="s">
        <v>42</v>
      </c>
      <c r="B159" s="430" t="s">
        <v>574</v>
      </c>
      <c r="C159" s="273">
        <v>0</v>
      </c>
      <c r="D159" s="273">
        <v>0</v>
      </c>
      <c r="E159" s="273">
        <v>0</v>
      </c>
      <c r="F159" s="273">
        <v>0</v>
      </c>
      <c r="G159" s="273">
        <v>0</v>
      </c>
      <c r="H159" s="273">
        <v>0</v>
      </c>
      <c r="I159" s="273">
        <v>0</v>
      </c>
      <c r="J159" s="273">
        <v>0</v>
      </c>
      <c r="K159" s="273">
        <v>0</v>
      </c>
      <c r="L159" s="273">
        <v>0</v>
      </c>
      <c r="M159" s="273">
        <v>0</v>
      </c>
      <c r="N159" s="273">
        <v>0</v>
      </c>
      <c r="O159" s="273">
        <v>0</v>
      </c>
      <c r="P159" s="273">
        <v>0</v>
      </c>
      <c r="Q159" s="273">
        <v>0</v>
      </c>
      <c r="R159" s="273">
        <v>0</v>
      </c>
      <c r="S159" s="273">
        <v>0</v>
      </c>
      <c r="T159" s="273">
        <v>0</v>
      </c>
      <c r="U159" s="273">
        <f t="shared" si="24"/>
        <v>0</v>
      </c>
      <c r="V159" s="274">
        <f t="shared" si="23"/>
        <v>0</v>
      </c>
    </row>
    <row r="160" spans="1:22">
      <c r="A160" s="269" t="s">
        <v>43</v>
      </c>
      <c r="B160" s="430" t="s">
        <v>575</v>
      </c>
      <c r="C160" s="273">
        <v>0</v>
      </c>
      <c r="D160" s="273">
        <v>0</v>
      </c>
      <c r="E160" s="273">
        <v>0</v>
      </c>
      <c r="F160" s="273">
        <v>0</v>
      </c>
      <c r="G160" s="273">
        <v>0</v>
      </c>
      <c r="H160" s="273">
        <v>0</v>
      </c>
      <c r="I160" s="273">
        <v>0</v>
      </c>
      <c r="J160" s="273">
        <v>0</v>
      </c>
      <c r="K160" s="273">
        <v>0</v>
      </c>
      <c r="L160" s="273">
        <v>0</v>
      </c>
      <c r="M160" s="273">
        <v>0</v>
      </c>
      <c r="N160" s="273">
        <v>0</v>
      </c>
      <c r="O160" s="273">
        <v>0</v>
      </c>
      <c r="P160" s="273">
        <v>0</v>
      </c>
      <c r="Q160" s="273">
        <v>0</v>
      </c>
      <c r="R160" s="273">
        <v>0</v>
      </c>
      <c r="S160" s="273">
        <v>0</v>
      </c>
      <c r="T160" s="273">
        <v>0</v>
      </c>
      <c r="U160" s="273">
        <f t="shared" si="24"/>
        <v>0</v>
      </c>
      <c r="V160" s="274">
        <f t="shared" si="23"/>
        <v>0</v>
      </c>
    </row>
    <row r="161" spans="1:22">
      <c r="A161" s="269" t="s">
        <v>44</v>
      </c>
      <c r="B161" s="517" t="s">
        <v>955</v>
      </c>
      <c r="C161" s="273">
        <v>0</v>
      </c>
      <c r="D161" s="273">
        <v>0</v>
      </c>
      <c r="E161" s="273">
        <v>0</v>
      </c>
      <c r="F161" s="273">
        <v>0</v>
      </c>
      <c r="G161" s="273">
        <v>0</v>
      </c>
      <c r="H161" s="273">
        <v>0</v>
      </c>
      <c r="I161" s="273">
        <v>0</v>
      </c>
      <c r="J161" s="273">
        <v>0</v>
      </c>
      <c r="K161" s="273">
        <v>0</v>
      </c>
      <c r="L161" s="273">
        <v>0</v>
      </c>
      <c r="M161" s="273">
        <v>0</v>
      </c>
      <c r="N161" s="273">
        <v>0</v>
      </c>
      <c r="O161" s="273">
        <v>0</v>
      </c>
      <c r="P161" s="273">
        <v>0</v>
      </c>
      <c r="Q161" s="273">
        <v>0</v>
      </c>
      <c r="R161" s="273">
        <v>0</v>
      </c>
      <c r="S161" s="273">
        <v>0</v>
      </c>
      <c r="T161" s="273">
        <v>0</v>
      </c>
      <c r="U161" s="273">
        <f t="shared" si="24"/>
        <v>0</v>
      </c>
      <c r="V161" s="274">
        <f t="shared" si="23"/>
        <v>0</v>
      </c>
    </row>
    <row r="162" spans="1:22">
      <c r="A162" s="269" t="s">
        <v>45</v>
      </c>
      <c r="B162" s="517" t="s">
        <v>1195</v>
      </c>
      <c r="C162" s="273">
        <v>0</v>
      </c>
      <c r="D162" s="273">
        <v>0</v>
      </c>
      <c r="E162" s="273">
        <v>0</v>
      </c>
      <c r="F162" s="273">
        <v>0</v>
      </c>
      <c r="G162" s="273">
        <v>0</v>
      </c>
      <c r="H162" s="273">
        <v>0</v>
      </c>
      <c r="I162" s="273">
        <v>0</v>
      </c>
      <c r="J162" s="273">
        <v>0</v>
      </c>
      <c r="K162" s="273">
        <v>0</v>
      </c>
      <c r="L162" s="273">
        <v>0</v>
      </c>
      <c r="M162" s="273">
        <v>0</v>
      </c>
      <c r="N162" s="273">
        <v>0</v>
      </c>
      <c r="O162" s="273">
        <v>0</v>
      </c>
      <c r="P162" s="273">
        <v>0</v>
      </c>
      <c r="Q162" s="273">
        <v>0</v>
      </c>
      <c r="R162" s="273">
        <v>0</v>
      </c>
      <c r="S162" s="273">
        <v>0</v>
      </c>
      <c r="T162" s="273">
        <v>0</v>
      </c>
      <c r="U162" s="273">
        <f t="shared" si="24"/>
        <v>0</v>
      </c>
      <c r="V162" s="274">
        <f t="shared" si="23"/>
        <v>0</v>
      </c>
    </row>
    <row r="163" spans="1:22">
      <c r="A163" s="269" t="s">
        <v>46</v>
      </c>
      <c r="B163" s="430" t="s">
        <v>576</v>
      </c>
      <c r="C163" s="273">
        <v>0</v>
      </c>
      <c r="D163" s="273">
        <v>0</v>
      </c>
      <c r="E163" s="273">
        <v>0</v>
      </c>
      <c r="F163" s="273">
        <v>0</v>
      </c>
      <c r="G163" s="273">
        <v>0</v>
      </c>
      <c r="H163" s="273">
        <v>0</v>
      </c>
      <c r="I163" s="273">
        <v>0</v>
      </c>
      <c r="J163" s="273">
        <v>0</v>
      </c>
      <c r="K163" s="273">
        <v>0</v>
      </c>
      <c r="L163" s="273">
        <v>0</v>
      </c>
      <c r="M163" s="273">
        <v>0</v>
      </c>
      <c r="N163" s="273">
        <v>0</v>
      </c>
      <c r="O163" s="273">
        <v>0</v>
      </c>
      <c r="P163" s="273">
        <v>0</v>
      </c>
      <c r="Q163" s="273">
        <v>0</v>
      </c>
      <c r="R163" s="273">
        <v>0</v>
      </c>
      <c r="S163" s="273">
        <v>0</v>
      </c>
      <c r="T163" s="273">
        <v>0</v>
      </c>
      <c r="U163" s="273">
        <f t="shared" si="24"/>
        <v>0</v>
      </c>
      <c r="V163" s="274">
        <f t="shared" si="23"/>
        <v>0</v>
      </c>
    </row>
    <row r="164" spans="1:22">
      <c r="A164" s="269" t="s">
        <v>47</v>
      </c>
      <c r="B164" s="430" t="s">
        <v>577</v>
      </c>
      <c r="C164" s="273">
        <v>0</v>
      </c>
      <c r="D164" s="273">
        <v>0</v>
      </c>
      <c r="E164" s="273">
        <v>0</v>
      </c>
      <c r="F164" s="273">
        <v>0</v>
      </c>
      <c r="G164" s="273">
        <v>0</v>
      </c>
      <c r="H164" s="273">
        <v>0</v>
      </c>
      <c r="I164" s="273">
        <v>0</v>
      </c>
      <c r="J164" s="273">
        <v>0</v>
      </c>
      <c r="K164" s="273">
        <v>0</v>
      </c>
      <c r="L164" s="273">
        <v>0</v>
      </c>
      <c r="M164" s="273">
        <v>0</v>
      </c>
      <c r="N164" s="273">
        <v>0</v>
      </c>
      <c r="O164" s="273">
        <v>0</v>
      </c>
      <c r="P164" s="273">
        <v>0</v>
      </c>
      <c r="Q164" s="273">
        <v>0</v>
      </c>
      <c r="R164" s="273">
        <v>0</v>
      </c>
      <c r="S164" s="273">
        <v>0</v>
      </c>
      <c r="T164" s="273">
        <v>0</v>
      </c>
      <c r="U164" s="273">
        <f t="shared" si="24"/>
        <v>0</v>
      </c>
      <c r="V164" s="274">
        <f t="shared" si="23"/>
        <v>0</v>
      </c>
    </row>
    <row r="165" spans="1:22">
      <c r="A165" s="269" t="s">
        <v>48</v>
      </c>
      <c r="B165" s="586" t="s">
        <v>1075</v>
      </c>
      <c r="C165" s="273">
        <v>0</v>
      </c>
      <c r="D165" s="273">
        <v>0</v>
      </c>
      <c r="E165" s="273">
        <v>0</v>
      </c>
      <c r="F165" s="273">
        <v>0</v>
      </c>
      <c r="G165" s="273">
        <v>0</v>
      </c>
      <c r="H165" s="273">
        <v>0</v>
      </c>
      <c r="I165" s="273">
        <v>0</v>
      </c>
      <c r="J165" s="273">
        <v>0</v>
      </c>
      <c r="K165" s="273">
        <v>0</v>
      </c>
      <c r="L165" s="273">
        <v>0</v>
      </c>
      <c r="M165" s="273">
        <v>0</v>
      </c>
      <c r="N165" s="273">
        <v>0</v>
      </c>
      <c r="O165" s="273">
        <v>0</v>
      </c>
      <c r="P165" s="273">
        <v>0</v>
      </c>
      <c r="Q165" s="273">
        <v>0</v>
      </c>
      <c r="R165" s="273">
        <v>0</v>
      </c>
      <c r="S165" s="273">
        <v>0</v>
      </c>
      <c r="T165" s="273">
        <v>0</v>
      </c>
      <c r="U165" s="273">
        <f t="shared" si="24"/>
        <v>0</v>
      </c>
      <c r="V165" s="274">
        <f t="shared" si="23"/>
        <v>0</v>
      </c>
    </row>
    <row r="166" spans="1:22">
      <c r="A166" s="269" t="s">
        <v>49</v>
      </c>
      <c r="B166" s="571" t="s">
        <v>1194</v>
      </c>
      <c r="C166" s="273">
        <v>0</v>
      </c>
      <c r="D166" s="273">
        <v>0</v>
      </c>
      <c r="E166" s="273">
        <v>0</v>
      </c>
      <c r="F166" s="273">
        <v>0</v>
      </c>
      <c r="G166" s="273">
        <v>0</v>
      </c>
      <c r="H166" s="273">
        <v>0</v>
      </c>
      <c r="I166" s="273">
        <v>0</v>
      </c>
      <c r="J166" s="273">
        <v>0</v>
      </c>
      <c r="K166" s="273">
        <v>0</v>
      </c>
      <c r="L166" s="273">
        <v>0</v>
      </c>
      <c r="M166" s="273">
        <v>0</v>
      </c>
      <c r="N166" s="273">
        <v>0</v>
      </c>
      <c r="O166" s="273">
        <v>0</v>
      </c>
      <c r="P166" s="273">
        <v>0</v>
      </c>
      <c r="Q166" s="273">
        <v>0</v>
      </c>
      <c r="R166" s="273">
        <v>0</v>
      </c>
      <c r="S166" s="273">
        <v>0</v>
      </c>
      <c r="T166" s="273">
        <v>0</v>
      </c>
      <c r="U166" s="273">
        <f t="shared" si="24"/>
        <v>0</v>
      </c>
      <c r="V166" s="274">
        <f t="shared" si="23"/>
        <v>0</v>
      </c>
    </row>
    <row r="167" spans="1:22">
      <c r="A167" s="269" t="s">
        <v>50</v>
      </c>
      <c r="B167" s="517" t="s">
        <v>1160</v>
      </c>
      <c r="C167" s="273">
        <v>0</v>
      </c>
      <c r="D167" s="273">
        <v>0</v>
      </c>
      <c r="E167" s="273">
        <v>0</v>
      </c>
      <c r="F167" s="273">
        <v>0</v>
      </c>
      <c r="G167" s="273">
        <v>0</v>
      </c>
      <c r="H167" s="273">
        <v>0</v>
      </c>
      <c r="I167" s="273">
        <v>0</v>
      </c>
      <c r="J167" s="273">
        <v>0</v>
      </c>
      <c r="K167" s="273">
        <v>0</v>
      </c>
      <c r="L167" s="273">
        <v>0</v>
      </c>
      <c r="M167" s="273">
        <v>0</v>
      </c>
      <c r="N167" s="273">
        <v>0</v>
      </c>
      <c r="O167" s="273">
        <v>0</v>
      </c>
      <c r="P167" s="273">
        <v>0</v>
      </c>
      <c r="Q167" s="273">
        <v>0</v>
      </c>
      <c r="R167" s="273">
        <v>0</v>
      </c>
      <c r="S167" s="273">
        <v>0</v>
      </c>
      <c r="T167" s="273">
        <v>0</v>
      </c>
      <c r="U167" s="273">
        <f t="shared" si="24"/>
        <v>0</v>
      </c>
      <c r="V167" s="274">
        <f t="shared" si="23"/>
        <v>0</v>
      </c>
    </row>
    <row r="168" spans="1:22">
      <c r="A168" s="269" t="s">
        <v>51</v>
      </c>
      <c r="B168" s="517" t="s">
        <v>1159</v>
      </c>
      <c r="C168" s="273">
        <v>0</v>
      </c>
      <c r="D168" s="273">
        <v>0</v>
      </c>
      <c r="E168" s="273">
        <v>0</v>
      </c>
      <c r="F168" s="273">
        <v>0</v>
      </c>
      <c r="G168" s="273">
        <v>0</v>
      </c>
      <c r="H168" s="273">
        <v>0</v>
      </c>
      <c r="I168" s="273">
        <v>0</v>
      </c>
      <c r="J168" s="273">
        <v>0</v>
      </c>
      <c r="K168" s="273">
        <v>0</v>
      </c>
      <c r="L168" s="273">
        <v>0</v>
      </c>
      <c r="M168" s="273">
        <v>0</v>
      </c>
      <c r="N168" s="273">
        <v>0</v>
      </c>
      <c r="O168" s="273">
        <v>0</v>
      </c>
      <c r="P168" s="273">
        <v>0</v>
      </c>
      <c r="Q168" s="273">
        <v>0</v>
      </c>
      <c r="R168" s="273">
        <v>0</v>
      </c>
      <c r="S168" s="273">
        <v>0</v>
      </c>
      <c r="T168" s="273">
        <v>0</v>
      </c>
      <c r="U168" s="273">
        <f t="shared" si="24"/>
        <v>0</v>
      </c>
      <c r="V168" s="274">
        <f t="shared" si="23"/>
        <v>0</v>
      </c>
    </row>
    <row r="169" spans="1:22">
      <c r="A169" s="269" t="s">
        <v>52</v>
      </c>
      <c r="B169" s="517" t="s">
        <v>923</v>
      </c>
      <c r="C169" s="273">
        <v>0</v>
      </c>
      <c r="D169" s="273">
        <v>0</v>
      </c>
      <c r="E169" s="273">
        <v>0</v>
      </c>
      <c r="F169" s="273">
        <v>0</v>
      </c>
      <c r="G169" s="273">
        <v>0</v>
      </c>
      <c r="H169" s="273">
        <v>0</v>
      </c>
      <c r="I169" s="273">
        <v>0</v>
      </c>
      <c r="J169" s="273">
        <v>0</v>
      </c>
      <c r="K169" s="273">
        <v>0</v>
      </c>
      <c r="L169" s="273">
        <v>0</v>
      </c>
      <c r="M169" s="273">
        <v>0</v>
      </c>
      <c r="N169" s="273">
        <v>0</v>
      </c>
      <c r="O169" s="273">
        <v>0</v>
      </c>
      <c r="P169" s="273">
        <v>0</v>
      </c>
      <c r="Q169" s="273">
        <v>0</v>
      </c>
      <c r="R169" s="273">
        <v>0</v>
      </c>
      <c r="S169" s="273">
        <v>0</v>
      </c>
      <c r="T169" s="273">
        <v>0</v>
      </c>
      <c r="U169" s="273">
        <f t="shared" si="24"/>
        <v>0</v>
      </c>
      <c r="V169" s="274">
        <f t="shared" si="23"/>
        <v>0</v>
      </c>
    </row>
    <row r="170" spans="1:22">
      <c r="A170" s="269" t="s">
        <v>146</v>
      </c>
      <c r="B170" s="430" t="s">
        <v>583</v>
      </c>
      <c r="C170" s="273">
        <v>0</v>
      </c>
      <c r="D170" s="273">
        <v>0</v>
      </c>
      <c r="E170" s="273">
        <v>0</v>
      </c>
      <c r="F170" s="273">
        <v>0</v>
      </c>
      <c r="G170" s="273">
        <v>0</v>
      </c>
      <c r="H170" s="273">
        <v>0</v>
      </c>
      <c r="I170" s="273">
        <v>0</v>
      </c>
      <c r="J170" s="273">
        <v>0</v>
      </c>
      <c r="K170" s="273">
        <v>0</v>
      </c>
      <c r="L170" s="273">
        <v>0</v>
      </c>
      <c r="M170" s="273">
        <v>0</v>
      </c>
      <c r="N170" s="273">
        <v>0</v>
      </c>
      <c r="O170" s="273">
        <v>0</v>
      </c>
      <c r="P170" s="273">
        <v>0</v>
      </c>
      <c r="Q170" s="273">
        <v>0</v>
      </c>
      <c r="R170" s="273">
        <v>0</v>
      </c>
      <c r="S170" s="273">
        <v>0</v>
      </c>
      <c r="T170" s="273">
        <v>0</v>
      </c>
      <c r="U170" s="273">
        <f t="shared" si="24"/>
        <v>0</v>
      </c>
      <c r="V170" s="274">
        <f t="shared" si="23"/>
        <v>0</v>
      </c>
    </row>
    <row r="171" spans="1:22">
      <c r="A171" s="269" t="s">
        <v>147</v>
      </c>
      <c r="B171" s="430" t="s">
        <v>584</v>
      </c>
      <c r="C171" s="273">
        <v>0</v>
      </c>
      <c r="D171" s="273">
        <v>0</v>
      </c>
      <c r="E171" s="273">
        <v>0</v>
      </c>
      <c r="F171" s="273">
        <v>0</v>
      </c>
      <c r="G171" s="273">
        <v>0</v>
      </c>
      <c r="H171" s="273">
        <v>0</v>
      </c>
      <c r="I171" s="273">
        <v>0</v>
      </c>
      <c r="J171" s="273">
        <v>0</v>
      </c>
      <c r="K171" s="273">
        <v>0</v>
      </c>
      <c r="L171" s="273">
        <v>0</v>
      </c>
      <c r="M171" s="273">
        <v>0</v>
      </c>
      <c r="N171" s="273">
        <v>0</v>
      </c>
      <c r="O171" s="273">
        <v>0</v>
      </c>
      <c r="P171" s="273">
        <v>0</v>
      </c>
      <c r="Q171" s="273">
        <v>0</v>
      </c>
      <c r="R171" s="273">
        <v>0</v>
      </c>
      <c r="S171" s="273">
        <v>0</v>
      </c>
      <c r="T171" s="273">
        <v>0</v>
      </c>
      <c r="U171" s="273">
        <f t="shared" si="24"/>
        <v>0</v>
      </c>
      <c r="V171" s="274">
        <f t="shared" si="23"/>
        <v>0</v>
      </c>
    </row>
    <row r="172" spans="1:22">
      <c r="A172" s="173"/>
      <c r="B172" s="174" t="s">
        <v>28</v>
      </c>
      <c r="C172" s="305">
        <f t="shared" ref="C172:T172" si="25">SUM(C156:C171)</f>
        <v>0</v>
      </c>
      <c r="D172" s="305">
        <f t="shared" si="25"/>
        <v>0</v>
      </c>
      <c r="E172" s="305">
        <f t="shared" si="25"/>
        <v>0</v>
      </c>
      <c r="F172" s="305">
        <f t="shared" si="25"/>
        <v>0</v>
      </c>
      <c r="G172" s="305">
        <f t="shared" si="25"/>
        <v>0</v>
      </c>
      <c r="H172" s="305">
        <f t="shared" si="25"/>
        <v>0</v>
      </c>
      <c r="I172" s="305">
        <f t="shared" si="25"/>
        <v>0</v>
      </c>
      <c r="J172" s="305">
        <f t="shared" si="25"/>
        <v>0</v>
      </c>
      <c r="K172" s="305">
        <f t="shared" si="25"/>
        <v>0</v>
      </c>
      <c r="L172" s="305">
        <f t="shared" si="25"/>
        <v>0</v>
      </c>
      <c r="M172" s="305">
        <f t="shared" si="25"/>
        <v>0</v>
      </c>
      <c r="N172" s="305">
        <f t="shared" si="25"/>
        <v>0</v>
      </c>
      <c r="O172" s="305">
        <f t="shared" si="25"/>
        <v>0</v>
      </c>
      <c r="P172" s="305">
        <f t="shared" si="25"/>
        <v>0</v>
      </c>
      <c r="Q172" s="305">
        <f t="shared" si="25"/>
        <v>0</v>
      </c>
      <c r="R172" s="305">
        <f t="shared" si="25"/>
        <v>0</v>
      </c>
      <c r="S172" s="305">
        <f>SUM(S156:S171)</f>
        <v>0</v>
      </c>
      <c r="T172" s="305">
        <f t="shared" si="25"/>
        <v>0</v>
      </c>
      <c r="U172" s="305">
        <f>SUM(C172:T172)</f>
        <v>0</v>
      </c>
      <c r="V172" s="306">
        <f>SUM(AVERAGE(C172:T172))</f>
        <v>0</v>
      </c>
    </row>
    <row r="173" spans="1:22">
      <c r="A173" s="104"/>
      <c r="B173" s="104"/>
      <c r="C173" s="273" t="s">
        <v>0</v>
      </c>
      <c r="D173" s="273" t="s">
        <v>1</v>
      </c>
      <c r="E173" s="273" t="s">
        <v>2</v>
      </c>
      <c r="F173" s="273" t="s">
        <v>3</v>
      </c>
      <c r="G173" s="273" t="s">
        <v>4</v>
      </c>
      <c r="H173" s="273" t="s">
        <v>5</v>
      </c>
      <c r="I173" s="273" t="s">
        <v>6</v>
      </c>
      <c r="J173" s="273" t="s">
        <v>7</v>
      </c>
      <c r="K173" s="273" t="s">
        <v>8</v>
      </c>
      <c r="L173" s="273" t="s">
        <v>9</v>
      </c>
      <c r="M173" s="273" t="s">
        <v>10</v>
      </c>
      <c r="N173" s="273" t="s">
        <v>11</v>
      </c>
      <c r="O173" s="273" t="s">
        <v>12</v>
      </c>
      <c r="P173" s="273" t="s">
        <v>13</v>
      </c>
      <c r="Q173" s="273" t="s">
        <v>14</v>
      </c>
      <c r="R173" s="273" t="s">
        <v>15</v>
      </c>
      <c r="S173" s="273" t="s">
        <v>99</v>
      </c>
      <c r="T173" s="273" t="s">
        <v>202</v>
      </c>
      <c r="U173" s="273" t="s">
        <v>37</v>
      </c>
      <c r="V173" s="274" t="s">
        <v>38</v>
      </c>
    </row>
    <row r="174" spans="1:22">
      <c r="A174" s="131"/>
      <c r="B174" s="200" t="s">
        <v>157</v>
      </c>
      <c r="C174" s="323"/>
      <c r="D174" s="323"/>
      <c r="E174" s="307"/>
      <c r="F174" s="307"/>
      <c r="G174" s="307"/>
      <c r="H174" s="307"/>
      <c r="I174" s="307"/>
      <c r="J174" s="307"/>
      <c r="K174" s="307"/>
      <c r="L174" s="307"/>
      <c r="M174" s="307"/>
      <c r="N174" s="307"/>
      <c r="O174" s="307"/>
      <c r="P174" s="307"/>
      <c r="Q174" s="307"/>
      <c r="R174" s="307"/>
      <c r="S174" s="307"/>
      <c r="T174" s="307"/>
      <c r="U174" s="307"/>
      <c r="V174" s="308"/>
    </row>
    <row r="175" spans="1:22">
      <c r="A175" s="268" t="s">
        <v>39</v>
      </c>
      <c r="B175" s="430" t="s">
        <v>684</v>
      </c>
      <c r="C175" s="273">
        <v>0</v>
      </c>
      <c r="D175" s="273">
        <v>0</v>
      </c>
      <c r="E175" s="273">
        <v>0</v>
      </c>
      <c r="F175" s="273">
        <v>0</v>
      </c>
      <c r="G175" s="273">
        <v>0</v>
      </c>
      <c r="H175" s="273">
        <v>0</v>
      </c>
      <c r="I175" s="273">
        <v>0</v>
      </c>
      <c r="J175" s="273">
        <v>0</v>
      </c>
      <c r="K175" s="273">
        <v>0</v>
      </c>
      <c r="L175" s="273">
        <v>0</v>
      </c>
      <c r="M175" s="273">
        <v>0</v>
      </c>
      <c r="N175" s="273">
        <v>0</v>
      </c>
      <c r="O175" s="273">
        <v>0</v>
      </c>
      <c r="P175" s="273">
        <v>0</v>
      </c>
      <c r="Q175" s="273">
        <v>0</v>
      </c>
      <c r="R175" s="273">
        <v>0</v>
      </c>
      <c r="S175" s="273">
        <v>0</v>
      </c>
      <c r="T175" s="273">
        <v>0</v>
      </c>
      <c r="U175" s="273">
        <f>SUM(C175:T175)</f>
        <v>0</v>
      </c>
      <c r="V175" s="274">
        <f t="shared" ref="V175:V190" si="26">U175/18</f>
        <v>0</v>
      </c>
    </row>
    <row r="176" spans="1:22">
      <c r="A176" s="269" t="s">
        <v>40</v>
      </c>
      <c r="B176" s="430" t="s">
        <v>495</v>
      </c>
      <c r="C176" s="273">
        <v>0</v>
      </c>
      <c r="D176" s="273">
        <v>0</v>
      </c>
      <c r="E176" s="273">
        <v>0</v>
      </c>
      <c r="F176" s="273">
        <v>0</v>
      </c>
      <c r="G176" s="273">
        <v>0</v>
      </c>
      <c r="H176" s="273">
        <v>0</v>
      </c>
      <c r="I176" s="273">
        <v>0</v>
      </c>
      <c r="J176" s="273">
        <v>0</v>
      </c>
      <c r="K176" s="273">
        <v>0</v>
      </c>
      <c r="L176" s="273">
        <v>0</v>
      </c>
      <c r="M176" s="273">
        <v>0</v>
      </c>
      <c r="N176" s="273">
        <v>0</v>
      </c>
      <c r="O176" s="273">
        <v>0</v>
      </c>
      <c r="P176" s="273">
        <v>0</v>
      </c>
      <c r="Q176" s="273">
        <v>0</v>
      </c>
      <c r="R176" s="273">
        <v>0</v>
      </c>
      <c r="S176" s="273">
        <v>0</v>
      </c>
      <c r="T176" s="273">
        <v>0</v>
      </c>
      <c r="U176" s="273">
        <f>SUM(C176:T176)</f>
        <v>0</v>
      </c>
      <c r="V176" s="274">
        <f t="shared" si="26"/>
        <v>0</v>
      </c>
    </row>
    <row r="177" spans="1:22">
      <c r="A177" s="269" t="s">
        <v>41</v>
      </c>
      <c r="B177" s="430" t="s">
        <v>685</v>
      </c>
      <c r="C177" s="273">
        <v>0</v>
      </c>
      <c r="D177" s="273">
        <v>0</v>
      </c>
      <c r="E177" s="273">
        <v>0</v>
      </c>
      <c r="F177" s="273">
        <v>0</v>
      </c>
      <c r="G177" s="273">
        <v>0</v>
      </c>
      <c r="H177" s="273">
        <v>0</v>
      </c>
      <c r="I177" s="273">
        <v>0</v>
      </c>
      <c r="J177" s="273">
        <v>0</v>
      </c>
      <c r="K177" s="273">
        <v>0</v>
      </c>
      <c r="L177" s="273">
        <v>0</v>
      </c>
      <c r="M177" s="273">
        <v>0</v>
      </c>
      <c r="N177" s="273">
        <v>0</v>
      </c>
      <c r="O177" s="273">
        <v>0</v>
      </c>
      <c r="P177" s="273">
        <v>0</v>
      </c>
      <c r="Q177" s="273">
        <v>0</v>
      </c>
      <c r="R177" s="273">
        <v>0</v>
      </c>
      <c r="S177" s="273">
        <v>0</v>
      </c>
      <c r="T177" s="273">
        <v>0</v>
      </c>
      <c r="U177" s="273">
        <f t="shared" ref="U177:U190" si="27">SUM(C177:T177)</f>
        <v>0</v>
      </c>
      <c r="V177" s="274">
        <f t="shared" si="26"/>
        <v>0</v>
      </c>
    </row>
    <row r="178" spans="1:22">
      <c r="A178" s="269" t="s">
        <v>42</v>
      </c>
      <c r="B178" s="430" t="s">
        <v>686</v>
      </c>
      <c r="C178" s="273">
        <v>0</v>
      </c>
      <c r="D178" s="273">
        <v>0</v>
      </c>
      <c r="E178" s="273">
        <v>0</v>
      </c>
      <c r="F178" s="273">
        <v>0</v>
      </c>
      <c r="G178" s="273">
        <v>0</v>
      </c>
      <c r="H178" s="273">
        <v>0</v>
      </c>
      <c r="I178" s="273">
        <v>0</v>
      </c>
      <c r="J178" s="273">
        <v>0</v>
      </c>
      <c r="K178" s="273">
        <v>0</v>
      </c>
      <c r="L178" s="273">
        <v>0</v>
      </c>
      <c r="M178" s="273">
        <v>0</v>
      </c>
      <c r="N178" s="273">
        <v>0</v>
      </c>
      <c r="O178" s="273">
        <v>0</v>
      </c>
      <c r="P178" s="273">
        <v>0</v>
      </c>
      <c r="Q178" s="273">
        <v>0</v>
      </c>
      <c r="R178" s="273">
        <v>0</v>
      </c>
      <c r="S178" s="273">
        <v>0</v>
      </c>
      <c r="T178" s="273">
        <v>0</v>
      </c>
      <c r="U178" s="273">
        <f t="shared" si="27"/>
        <v>0</v>
      </c>
      <c r="V178" s="274">
        <f t="shared" si="26"/>
        <v>0</v>
      </c>
    </row>
    <row r="179" spans="1:22">
      <c r="A179" s="269" t="s">
        <v>43</v>
      </c>
      <c r="B179" s="430" t="s">
        <v>687</v>
      </c>
      <c r="C179" s="273">
        <v>0</v>
      </c>
      <c r="D179" s="273">
        <v>0</v>
      </c>
      <c r="E179" s="273">
        <v>0</v>
      </c>
      <c r="F179" s="273">
        <v>0</v>
      </c>
      <c r="G179" s="273">
        <v>0</v>
      </c>
      <c r="H179" s="273">
        <v>0</v>
      </c>
      <c r="I179" s="273">
        <v>0</v>
      </c>
      <c r="J179" s="273">
        <v>0</v>
      </c>
      <c r="K179" s="273">
        <v>0</v>
      </c>
      <c r="L179" s="273">
        <v>0</v>
      </c>
      <c r="M179" s="273">
        <v>0</v>
      </c>
      <c r="N179" s="273">
        <v>0</v>
      </c>
      <c r="O179" s="273">
        <v>0</v>
      </c>
      <c r="P179" s="273">
        <v>0</v>
      </c>
      <c r="Q179" s="273">
        <v>0</v>
      </c>
      <c r="R179" s="273">
        <v>0</v>
      </c>
      <c r="S179" s="273">
        <v>0</v>
      </c>
      <c r="T179" s="273">
        <v>0</v>
      </c>
      <c r="U179" s="273">
        <f t="shared" si="27"/>
        <v>0</v>
      </c>
      <c r="V179" s="274">
        <f t="shared" si="26"/>
        <v>0</v>
      </c>
    </row>
    <row r="180" spans="1:22">
      <c r="A180" s="269" t="s">
        <v>44</v>
      </c>
      <c r="B180" s="430" t="s">
        <v>688</v>
      </c>
      <c r="C180" s="273">
        <v>0</v>
      </c>
      <c r="D180" s="273">
        <v>0</v>
      </c>
      <c r="E180" s="273">
        <v>0</v>
      </c>
      <c r="F180" s="273">
        <v>0</v>
      </c>
      <c r="G180" s="273">
        <v>0</v>
      </c>
      <c r="H180" s="273">
        <v>0</v>
      </c>
      <c r="I180" s="273">
        <v>0</v>
      </c>
      <c r="J180" s="273">
        <v>0</v>
      </c>
      <c r="K180" s="273">
        <v>0</v>
      </c>
      <c r="L180" s="273">
        <v>0</v>
      </c>
      <c r="M180" s="273">
        <v>0</v>
      </c>
      <c r="N180" s="273">
        <v>0</v>
      </c>
      <c r="O180" s="273">
        <v>0</v>
      </c>
      <c r="P180" s="273">
        <v>0</v>
      </c>
      <c r="Q180" s="273">
        <v>0</v>
      </c>
      <c r="R180" s="273">
        <v>0</v>
      </c>
      <c r="S180" s="273">
        <v>0</v>
      </c>
      <c r="T180" s="273">
        <v>0</v>
      </c>
      <c r="U180" s="273">
        <f t="shared" si="27"/>
        <v>0</v>
      </c>
      <c r="V180" s="274">
        <f t="shared" si="26"/>
        <v>0</v>
      </c>
    </row>
    <row r="181" spans="1:22">
      <c r="A181" s="269" t="s">
        <v>45</v>
      </c>
      <c r="B181" s="430" t="s">
        <v>689</v>
      </c>
      <c r="C181" s="273">
        <v>0</v>
      </c>
      <c r="D181" s="273">
        <v>0</v>
      </c>
      <c r="E181" s="273">
        <v>0</v>
      </c>
      <c r="F181" s="273">
        <v>0</v>
      </c>
      <c r="G181" s="273">
        <v>0</v>
      </c>
      <c r="H181" s="273">
        <v>0</v>
      </c>
      <c r="I181" s="273">
        <v>0</v>
      </c>
      <c r="J181" s="273">
        <v>0</v>
      </c>
      <c r="K181" s="273">
        <v>0</v>
      </c>
      <c r="L181" s="273">
        <v>0</v>
      </c>
      <c r="M181" s="273">
        <v>0</v>
      </c>
      <c r="N181" s="273">
        <v>0</v>
      </c>
      <c r="O181" s="273">
        <v>0</v>
      </c>
      <c r="P181" s="273">
        <v>0</v>
      </c>
      <c r="Q181" s="273">
        <v>0</v>
      </c>
      <c r="R181" s="273">
        <v>0</v>
      </c>
      <c r="S181" s="273">
        <v>0</v>
      </c>
      <c r="T181" s="273">
        <v>0</v>
      </c>
      <c r="U181" s="273">
        <f t="shared" si="27"/>
        <v>0</v>
      </c>
      <c r="V181" s="274">
        <f t="shared" si="26"/>
        <v>0</v>
      </c>
    </row>
    <row r="182" spans="1:22">
      <c r="A182" s="268" t="s">
        <v>46</v>
      </c>
      <c r="B182" s="430" t="s">
        <v>690</v>
      </c>
      <c r="C182" s="273">
        <v>0</v>
      </c>
      <c r="D182" s="273">
        <v>0</v>
      </c>
      <c r="E182" s="273">
        <v>0</v>
      </c>
      <c r="F182" s="273">
        <v>0</v>
      </c>
      <c r="G182" s="273">
        <v>0</v>
      </c>
      <c r="H182" s="273">
        <v>0</v>
      </c>
      <c r="I182" s="273">
        <v>0</v>
      </c>
      <c r="J182" s="273">
        <v>0</v>
      </c>
      <c r="K182" s="273">
        <v>0</v>
      </c>
      <c r="L182" s="273">
        <v>0</v>
      </c>
      <c r="M182" s="273">
        <v>0</v>
      </c>
      <c r="N182" s="273">
        <v>0</v>
      </c>
      <c r="O182" s="273">
        <v>0</v>
      </c>
      <c r="P182" s="273">
        <v>0</v>
      </c>
      <c r="Q182" s="273">
        <v>0</v>
      </c>
      <c r="R182" s="273">
        <v>0</v>
      </c>
      <c r="S182" s="273">
        <v>0</v>
      </c>
      <c r="T182" s="273">
        <v>0</v>
      </c>
      <c r="U182" s="273">
        <f t="shared" si="27"/>
        <v>0</v>
      </c>
      <c r="V182" s="274">
        <f t="shared" si="26"/>
        <v>0</v>
      </c>
    </row>
    <row r="183" spans="1:22">
      <c r="A183" s="269" t="s">
        <v>47</v>
      </c>
      <c r="B183" s="430" t="s">
        <v>691</v>
      </c>
      <c r="C183" s="273">
        <v>0</v>
      </c>
      <c r="D183" s="273">
        <v>0</v>
      </c>
      <c r="E183" s="273">
        <v>0</v>
      </c>
      <c r="F183" s="273">
        <v>0</v>
      </c>
      <c r="G183" s="273">
        <v>0</v>
      </c>
      <c r="H183" s="273">
        <v>0</v>
      </c>
      <c r="I183" s="273">
        <v>0</v>
      </c>
      <c r="J183" s="273">
        <v>0</v>
      </c>
      <c r="K183" s="273">
        <v>0</v>
      </c>
      <c r="L183" s="273">
        <v>0</v>
      </c>
      <c r="M183" s="273">
        <v>0</v>
      </c>
      <c r="N183" s="273">
        <v>0</v>
      </c>
      <c r="O183" s="273">
        <v>0</v>
      </c>
      <c r="P183" s="273">
        <v>0</v>
      </c>
      <c r="Q183" s="273">
        <v>0</v>
      </c>
      <c r="R183" s="273">
        <v>0</v>
      </c>
      <c r="S183" s="273">
        <v>0</v>
      </c>
      <c r="T183" s="273">
        <v>0</v>
      </c>
      <c r="U183" s="273">
        <f t="shared" si="27"/>
        <v>0</v>
      </c>
      <c r="V183" s="274">
        <f t="shared" si="26"/>
        <v>0</v>
      </c>
    </row>
    <row r="184" spans="1:22">
      <c r="A184" s="269" t="s">
        <v>48</v>
      </c>
      <c r="B184" s="430" t="s">
        <v>692</v>
      </c>
      <c r="C184" s="273">
        <v>0</v>
      </c>
      <c r="D184" s="273">
        <v>0</v>
      </c>
      <c r="E184" s="273">
        <v>0</v>
      </c>
      <c r="F184" s="273">
        <v>0</v>
      </c>
      <c r="G184" s="273">
        <v>0</v>
      </c>
      <c r="H184" s="273">
        <v>0</v>
      </c>
      <c r="I184" s="273">
        <v>0</v>
      </c>
      <c r="J184" s="273">
        <v>0</v>
      </c>
      <c r="K184" s="273">
        <v>0</v>
      </c>
      <c r="L184" s="273">
        <v>0</v>
      </c>
      <c r="M184" s="273">
        <v>0</v>
      </c>
      <c r="N184" s="273">
        <v>0</v>
      </c>
      <c r="O184" s="273">
        <v>0</v>
      </c>
      <c r="P184" s="273">
        <v>0</v>
      </c>
      <c r="Q184" s="273">
        <v>0</v>
      </c>
      <c r="R184" s="273">
        <v>0</v>
      </c>
      <c r="S184" s="273">
        <v>0</v>
      </c>
      <c r="T184" s="273">
        <v>0</v>
      </c>
      <c r="U184" s="273">
        <f t="shared" si="27"/>
        <v>0</v>
      </c>
      <c r="V184" s="274">
        <f t="shared" si="26"/>
        <v>0</v>
      </c>
    </row>
    <row r="185" spans="1:22">
      <c r="A185" s="269" t="s">
        <v>49</v>
      </c>
      <c r="B185" s="430" t="s">
        <v>693</v>
      </c>
      <c r="C185" s="273">
        <v>0</v>
      </c>
      <c r="D185" s="273">
        <v>0</v>
      </c>
      <c r="E185" s="273">
        <v>0</v>
      </c>
      <c r="F185" s="273">
        <v>0</v>
      </c>
      <c r="G185" s="273">
        <v>0</v>
      </c>
      <c r="H185" s="273">
        <v>0</v>
      </c>
      <c r="I185" s="273">
        <v>0</v>
      </c>
      <c r="J185" s="273">
        <v>0</v>
      </c>
      <c r="K185" s="273">
        <v>0</v>
      </c>
      <c r="L185" s="273">
        <v>0</v>
      </c>
      <c r="M185" s="273">
        <v>0</v>
      </c>
      <c r="N185" s="273">
        <v>0</v>
      </c>
      <c r="O185" s="273">
        <v>0</v>
      </c>
      <c r="P185" s="273">
        <v>0</v>
      </c>
      <c r="Q185" s="273">
        <v>0</v>
      </c>
      <c r="R185" s="273">
        <v>0</v>
      </c>
      <c r="S185" s="273">
        <v>0</v>
      </c>
      <c r="T185" s="273">
        <v>0</v>
      </c>
      <c r="U185" s="273">
        <f t="shared" si="27"/>
        <v>0</v>
      </c>
      <c r="V185" s="274">
        <f t="shared" si="26"/>
        <v>0</v>
      </c>
    </row>
    <row r="186" spans="1:22">
      <c r="A186" s="269" t="s">
        <v>50</v>
      </c>
      <c r="B186" s="430" t="s">
        <v>694</v>
      </c>
      <c r="C186" s="273">
        <v>0</v>
      </c>
      <c r="D186" s="273">
        <v>0</v>
      </c>
      <c r="E186" s="273">
        <v>0</v>
      </c>
      <c r="F186" s="273">
        <v>0</v>
      </c>
      <c r="G186" s="273">
        <v>0</v>
      </c>
      <c r="H186" s="273">
        <v>0</v>
      </c>
      <c r="I186" s="273">
        <v>0</v>
      </c>
      <c r="J186" s="273">
        <v>0</v>
      </c>
      <c r="K186" s="273">
        <v>0</v>
      </c>
      <c r="L186" s="273">
        <v>0</v>
      </c>
      <c r="M186" s="273">
        <v>0</v>
      </c>
      <c r="N186" s="273">
        <v>0</v>
      </c>
      <c r="O186" s="273">
        <v>0</v>
      </c>
      <c r="P186" s="273">
        <v>0</v>
      </c>
      <c r="Q186" s="273">
        <v>0</v>
      </c>
      <c r="R186" s="273">
        <v>0</v>
      </c>
      <c r="S186" s="273">
        <v>0</v>
      </c>
      <c r="T186" s="273">
        <v>0</v>
      </c>
      <c r="U186" s="273">
        <f t="shared" si="27"/>
        <v>0</v>
      </c>
      <c r="V186" s="274">
        <f t="shared" si="26"/>
        <v>0</v>
      </c>
    </row>
    <row r="187" spans="1:22">
      <c r="A187" s="269" t="s">
        <v>51</v>
      </c>
      <c r="B187" s="430" t="s">
        <v>695</v>
      </c>
      <c r="C187" s="273">
        <v>0</v>
      </c>
      <c r="D187" s="273">
        <v>0</v>
      </c>
      <c r="E187" s="273">
        <v>0</v>
      </c>
      <c r="F187" s="273">
        <v>0</v>
      </c>
      <c r="G187" s="273">
        <v>0</v>
      </c>
      <c r="H187" s="273">
        <v>0</v>
      </c>
      <c r="I187" s="273">
        <v>0</v>
      </c>
      <c r="J187" s="273">
        <v>0</v>
      </c>
      <c r="K187" s="273">
        <v>0</v>
      </c>
      <c r="L187" s="273">
        <v>0</v>
      </c>
      <c r="M187" s="273">
        <v>0</v>
      </c>
      <c r="N187" s="273">
        <v>0</v>
      </c>
      <c r="O187" s="273">
        <v>0</v>
      </c>
      <c r="P187" s="273">
        <v>0</v>
      </c>
      <c r="Q187" s="273">
        <v>0</v>
      </c>
      <c r="R187" s="273">
        <v>0</v>
      </c>
      <c r="S187" s="273">
        <v>0</v>
      </c>
      <c r="T187" s="273">
        <v>0</v>
      </c>
      <c r="U187" s="273">
        <f t="shared" si="27"/>
        <v>0</v>
      </c>
      <c r="V187" s="274">
        <f t="shared" si="26"/>
        <v>0</v>
      </c>
    </row>
    <row r="188" spans="1:22">
      <c r="A188" s="269" t="s">
        <v>52</v>
      </c>
      <c r="B188" s="430" t="s">
        <v>696</v>
      </c>
      <c r="C188" s="273">
        <v>0</v>
      </c>
      <c r="D188" s="273">
        <v>0</v>
      </c>
      <c r="E188" s="273">
        <v>0</v>
      </c>
      <c r="F188" s="273">
        <v>0</v>
      </c>
      <c r="G188" s="273">
        <v>0</v>
      </c>
      <c r="H188" s="273">
        <v>0</v>
      </c>
      <c r="I188" s="273">
        <v>0</v>
      </c>
      <c r="J188" s="273">
        <v>0</v>
      </c>
      <c r="K188" s="273">
        <v>0</v>
      </c>
      <c r="L188" s="273">
        <v>0</v>
      </c>
      <c r="M188" s="273">
        <v>0</v>
      </c>
      <c r="N188" s="273">
        <v>0</v>
      </c>
      <c r="O188" s="273">
        <v>0</v>
      </c>
      <c r="P188" s="273">
        <v>0</v>
      </c>
      <c r="Q188" s="273">
        <v>0</v>
      </c>
      <c r="R188" s="273">
        <v>0</v>
      </c>
      <c r="S188" s="273">
        <v>0</v>
      </c>
      <c r="T188" s="273">
        <v>0</v>
      </c>
      <c r="U188" s="273">
        <f t="shared" si="27"/>
        <v>0</v>
      </c>
      <c r="V188" s="274">
        <f t="shared" si="26"/>
        <v>0</v>
      </c>
    </row>
    <row r="189" spans="1:22">
      <c r="A189" s="269" t="s">
        <v>146</v>
      </c>
      <c r="B189" s="430" t="s">
        <v>697</v>
      </c>
      <c r="C189" s="273">
        <v>0</v>
      </c>
      <c r="D189" s="273">
        <v>0</v>
      </c>
      <c r="E189" s="273">
        <v>0</v>
      </c>
      <c r="F189" s="273">
        <v>0</v>
      </c>
      <c r="G189" s="273">
        <v>0</v>
      </c>
      <c r="H189" s="273">
        <v>0</v>
      </c>
      <c r="I189" s="273">
        <v>0</v>
      </c>
      <c r="J189" s="273">
        <v>0</v>
      </c>
      <c r="K189" s="273">
        <v>0</v>
      </c>
      <c r="L189" s="273">
        <v>0</v>
      </c>
      <c r="M189" s="273">
        <v>0</v>
      </c>
      <c r="N189" s="273">
        <v>0</v>
      </c>
      <c r="O189" s="273">
        <v>0</v>
      </c>
      <c r="P189" s="273">
        <v>0</v>
      </c>
      <c r="Q189" s="273">
        <v>0</v>
      </c>
      <c r="R189" s="273">
        <v>0</v>
      </c>
      <c r="S189" s="273">
        <v>0</v>
      </c>
      <c r="T189" s="273">
        <v>0</v>
      </c>
      <c r="U189" s="273">
        <f t="shared" si="27"/>
        <v>0</v>
      </c>
      <c r="V189" s="274">
        <f t="shared" si="26"/>
        <v>0</v>
      </c>
    </row>
    <row r="190" spans="1:22">
      <c r="A190" s="269" t="s">
        <v>147</v>
      </c>
      <c r="B190" s="430" t="s">
        <v>698</v>
      </c>
      <c r="C190" s="273">
        <v>0</v>
      </c>
      <c r="D190" s="273">
        <v>0</v>
      </c>
      <c r="E190" s="273">
        <v>0</v>
      </c>
      <c r="F190" s="273">
        <v>0</v>
      </c>
      <c r="G190" s="273">
        <v>0</v>
      </c>
      <c r="H190" s="273">
        <v>0</v>
      </c>
      <c r="I190" s="273">
        <v>0</v>
      </c>
      <c r="J190" s="273">
        <v>0</v>
      </c>
      <c r="K190" s="273">
        <v>0</v>
      </c>
      <c r="L190" s="273">
        <v>0</v>
      </c>
      <c r="M190" s="273">
        <v>0</v>
      </c>
      <c r="N190" s="273">
        <v>0</v>
      </c>
      <c r="O190" s="273">
        <v>0</v>
      </c>
      <c r="P190" s="273">
        <v>0</v>
      </c>
      <c r="Q190" s="273">
        <v>0</v>
      </c>
      <c r="R190" s="273">
        <v>0</v>
      </c>
      <c r="S190" s="273">
        <v>0</v>
      </c>
      <c r="T190" s="273">
        <v>0</v>
      </c>
      <c r="U190" s="273">
        <f t="shared" si="27"/>
        <v>0</v>
      </c>
      <c r="V190" s="274">
        <f t="shared" si="26"/>
        <v>0</v>
      </c>
    </row>
    <row r="191" spans="1:22">
      <c r="A191" s="132"/>
      <c r="B191" s="199" t="s">
        <v>28</v>
      </c>
      <c r="C191" s="309">
        <f t="shared" ref="C191:T191" si="28">SUM(C175:C190)</f>
        <v>0</v>
      </c>
      <c r="D191" s="309">
        <f t="shared" si="28"/>
        <v>0</v>
      </c>
      <c r="E191" s="309">
        <f t="shared" si="28"/>
        <v>0</v>
      </c>
      <c r="F191" s="309">
        <f t="shared" si="28"/>
        <v>0</v>
      </c>
      <c r="G191" s="309">
        <f t="shared" si="28"/>
        <v>0</v>
      </c>
      <c r="H191" s="309">
        <f t="shared" si="28"/>
        <v>0</v>
      </c>
      <c r="I191" s="309">
        <f t="shared" si="28"/>
        <v>0</v>
      </c>
      <c r="J191" s="309">
        <f t="shared" si="28"/>
        <v>0</v>
      </c>
      <c r="K191" s="309">
        <f t="shared" si="28"/>
        <v>0</v>
      </c>
      <c r="L191" s="309">
        <f t="shared" si="28"/>
        <v>0</v>
      </c>
      <c r="M191" s="309">
        <f t="shared" si="28"/>
        <v>0</v>
      </c>
      <c r="N191" s="309">
        <f t="shared" si="28"/>
        <v>0</v>
      </c>
      <c r="O191" s="309">
        <f t="shared" si="28"/>
        <v>0</v>
      </c>
      <c r="P191" s="309">
        <f t="shared" si="28"/>
        <v>0</v>
      </c>
      <c r="Q191" s="309">
        <f t="shared" si="28"/>
        <v>0</v>
      </c>
      <c r="R191" s="309">
        <f t="shared" si="28"/>
        <v>0</v>
      </c>
      <c r="S191" s="309">
        <f>SUM(S175:S190)</f>
        <v>0</v>
      </c>
      <c r="T191" s="309">
        <f t="shared" si="28"/>
        <v>0</v>
      </c>
      <c r="U191" s="309">
        <f>SUM(U175:U190)</f>
        <v>0</v>
      </c>
      <c r="V191" s="310">
        <f>SUM(AVERAGE(C191:T191))</f>
        <v>0</v>
      </c>
    </row>
    <row r="192" spans="1:22">
      <c r="A192" s="104"/>
      <c r="B192" s="104"/>
      <c r="C192" s="273" t="s">
        <v>0</v>
      </c>
      <c r="D192" s="273" t="s">
        <v>1</v>
      </c>
      <c r="E192" s="273" t="s">
        <v>2</v>
      </c>
      <c r="F192" s="273" t="s">
        <v>3</v>
      </c>
      <c r="G192" s="273" t="s">
        <v>4</v>
      </c>
      <c r="H192" s="273" t="s">
        <v>5</v>
      </c>
      <c r="I192" s="273" t="s">
        <v>6</v>
      </c>
      <c r="J192" s="273" t="s">
        <v>7</v>
      </c>
      <c r="K192" s="273" t="s">
        <v>8</v>
      </c>
      <c r="L192" s="273" t="s">
        <v>9</v>
      </c>
      <c r="M192" s="273" t="s">
        <v>10</v>
      </c>
      <c r="N192" s="273" t="s">
        <v>11</v>
      </c>
      <c r="O192" s="273" t="s">
        <v>12</v>
      </c>
      <c r="P192" s="273" t="s">
        <v>13</v>
      </c>
      <c r="Q192" s="273" t="s">
        <v>14</v>
      </c>
      <c r="R192" s="273" t="s">
        <v>15</v>
      </c>
      <c r="S192" s="273" t="s">
        <v>16</v>
      </c>
      <c r="T192" s="273" t="s">
        <v>202</v>
      </c>
      <c r="U192" s="273" t="s">
        <v>37</v>
      </c>
      <c r="V192" s="274" t="s">
        <v>38</v>
      </c>
    </row>
    <row r="193" spans="1:22">
      <c r="A193" s="411"/>
      <c r="B193" s="407" t="s">
        <v>184</v>
      </c>
      <c r="C193" s="412"/>
      <c r="D193" s="412"/>
      <c r="E193" s="412"/>
      <c r="F193" s="412"/>
      <c r="G193" s="412"/>
      <c r="H193" s="412"/>
      <c r="I193" s="412"/>
      <c r="J193" s="412"/>
      <c r="K193" s="412"/>
      <c r="L193" s="412"/>
      <c r="M193" s="412"/>
      <c r="N193" s="412"/>
      <c r="O193" s="412"/>
      <c r="P193" s="412"/>
      <c r="Q193" s="412"/>
      <c r="R193" s="412"/>
      <c r="S193" s="412"/>
      <c r="T193" s="412"/>
      <c r="U193" s="412"/>
      <c r="V193" s="413"/>
    </row>
    <row r="194" spans="1:22">
      <c r="A194" s="268" t="s">
        <v>39</v>
      </c>
      <c r="B194" s="653" t="s">
        <v>1154</v>
      </c>
      <c r="C194" s="273">
        <v>0</v>
      </c>
      <c r="D194" s="273">
        <v>0</v>
      </c>
      <c r="E194" s="273">
        <v>0</v>
      </c>
      <c r="F194" s="273">
        <v>0</v>
      </c>
      <c r="G194" s="273">
        <v>0</v>
      </c>
      <c r="H194" s="273">
        <v>0</v>
      </c>
      <c r="I194" s="273">
        <v>0</v>
      </c>
      <c r="J194" s="273">
        <v>0</v>
      </c>
      <c r="K194" s="273">
        <v>0</v>
      </c>
      <c r="L194" s="273">
        <v>0</v>
      </c>
      <c r="M194" s="273">
        <v>0</v>
      </c>
      <c r="N194" s="273">
        <v>0</v>
      </c>
      <c r="O194" s="273">
        <v>0</v>
      </c>
      <c r="P194" s="273">
        <v>0</v>
      </c>
      <c r="Q194" s="273">
        <v>0</v>
      </c>
      <c r="R194" s="273">
        <v>0</v>
      </c>
      <c r="S194" s="273">
        <v>0</v>
      </c>
      <c r="T194" s="273">
        <v>0</v>
      </c>
      <c r="U194" s="273">
        <f>SUM(C194:T194)</f>
        <v>0</v>
      </c>
      <c r="V194" s="274">
        <f t="shared" ref="V194:V209" si="29">U194/18</f>
        <v>0</v>
      </c>
    </row>
    <row r="195" spans="1:22">
      <c r="A195" s="269" t="s">
        <v>40</v>
      </c>
      <c r="B195" s="430" t="s">
        <v>658</v>
      </c>
      <c r="C195" s="273">
        <v>0</v>
      </c>
      <c r="D195" s="273">
        <v>0</v>
      </c>
      <c r="E195" s="273">
        <v>0</v>
      </c>
      <c r="F195" s="273">
        <v>0</v>
      </c>
      <c r="G195" s="273">
        <v>0</v>
      </c>
      <c r="H195" s="273">
        <v>0</v>
      </c>
      <c r="I195" s="273">
        <v>0</v>
      </c>
      <c r="J195" s="273">
        <v>0</v>
      </c>
      <c r="K195" s="273">
        <v>0</v>
      </c>
      <c r="L195" s="273">
        <v>0</v>
      </c>
      <c r="M195" s="273">
        <v>0</v>
      </c>
      <c r="N195" s="273">
        <v>0</v>
      </c>
      <c r="O195" s="273">
        <v>0</v>
      </c>
      <c r="P195" s="273">
        <v>0</v>
      </c>
      <c r="Q195" s="273">
        <v>0</v>
      </c>
      <c r="R195" s="273">
        <v>0</v>
      </c>
      <c r="S195" s="273">
        <v>0</v>
      </c>
      <c r="T195" s="273">
        <v>0</v>
      </c>
      <c r="U195" s="273">
        <f>SUM(C195:T195)</f>
        <v>0</v>
      </c>
      <c r="V195" s="274">
        <f t="shared" si="29"/>
        <v>0</v>
      </c>
    </row>
    <row r="196" spans="1:22">
      <c r="A196" s="269" t="s">
        <v>41</v>
      </c>
      <c r="B196" s="430" t="s">
        <v>659</v>
      </c>
      <c r="C196" s="273">
        <v>0</v>
      </c>
      <c r="D196" s="273">
        <v>0</v>
      </c>
      <c r="E196" s="273">
        <v>0</v>
      </c>
      <c r="F196" s="273">
        <v>0</v>
      </c>
      <c r="G196" s="273">
        <v>0</v>
      </c>
      <c r="H196" s="273">
        <v>0</v>
      </c>
      <c r="I196" s="273">
        <v>0</v>
      </c>
      <c r="J196" s="273">
        <v>0</v>
      </c>
      <c r="K196" s="273">
        <v>0</v>
      </c>
      <c r="L196" s="273">
        <v>0</v>
      </c>
      <c r="M196" s="273">
        <v>0</v>
      </c>
      <c r="N196" s="273">
        <v>0</v>
      </c>
      <c r="O196" s="273">
        <v>0</v>
      </c>
      <c r="P196" s="273">
        <v>0</v>
      </c>
      <c r="Q196" s="273">
        <v>0</v>
      </c>
      <c r="R196" s="273">
        <v>0</v>
      </c>
      <c r="S196" s="273">
        <v>0</v>
      </c>
      <c r="T196" s="273">
        <v>0</v>
      </c>
      <c r="U196" s="273">
        <f t="shared" ref="U196:U209" si="30">SUM(C196:T196)</f>
        <v>0</v>
      </c>
      <c r="V196" s="274">
        <f t="shared" si="29"/>
        <v>0</v>
      </c>
    </row>
    <row r="197" spans="1:22">
      <c r="A197" s="269" t="s">
        <v>42</v>
      </c>
      <c r="B197" s="430" t="s">
        <v>660</v>
      </c>
      <c r="C197" s="273">
        <v>0</v>
      </c>
      <c r="D197" s="273">
        <v>0</v>
      </c>
      <c r="E197" s="273">
        <v>0</v>
      </c>
      <c r="F197" s="273">
        <v>0</v>
      </c>
      <c r="G197" s="273">
        <v>0</v>
      </c>
      <c r="H197" s="273">
        <v>0</v>
      </c>
      <c r="I197" s="273">
        <v>0</v>
      </c>
      <c r="J197" s="273">
        <v>0</v>
      </c>
      <c r="K197" s="273">
        <v>0</v>
      </c>
      <c r="L197" s="273">
        <v>0</v>
      </c>
      <c r="M197" s="273">
        <v>0</v>
      </c>
      <c r="N197" s="273">
        <v>0</v>
      </c>
      <c r="O197" s="273">
        <v>0</v>
      </c>
      <c r="P197" s="273">
        <v>0</v>
      </c>
      <c r="Q197" s="273">
        <v>0</v>
      </c>
      <c r="R197" s="273">
        <v>0</v>
      </c>
      <c r="S197" s="273">
        <v>0</v>
      </c>
      <c r="T197" s="273">
        <v>0</v>
      </c>
      <c r="U197" s="273">
        <f t="shared" si="30"/>
        <v>0</v>
      </c>
      <c r="V197" s="274">
        <f t="shared" si="29"/>
        <v>0</v>
      </c>
    </row>
    <row r="198" spans="1:22">
      <c r="A198" s="269" t="s">
        <v>43</v>
      </c>
      <c r="B198" s="430" t="s">
        <v>661</v>
      </c>
      <c r="C198" s="273">
        <v>0</v>
      </c>
      <c r="D198" s="273">
        <v>0</v>
      </c>
      <c r="E198" s="273">
        <v>0</v>
      </c>
      <c r="F198" s="273">
        <v>0</v>
      </c>
      <c r="G198" s="273">
        <v>0</v>
      </c>
      <c r="H198" s="273">
        <v>0</v>
      </c>
      <c r="I198" s="273">
        <v>0</v>
      </c>
      <c r="J198" s="273">
        <v>0</v>
      </c>
      <c r="K198" s="273">
        <v>0</v>
      </c>
      <c r="L198" s="273">
        <v>0</v>
      </c>
      <c r="M198" s="273">
        <v>0</v>
      </c>
      <c r="N198" s="273">
        <v>0</v>
      </c>
      <c r="O198" s="273">
        <v>0</v>
      </c>
      <c r="P198" s="273">
        <v>0</v>
      </c>
      <c r="Q198" s="273">
        <v>0</v>
      </c>
      <c r="R198" s="273">
        <v>0</v>
      </c>
      <c r="S198" s="273">
        <v>0</v>
      </c>
      <c r="T198" s="273">
        <v>0</v>
      </c>
      <c r="U198" s="273">
        <f t="shared" si="30"/>
        <v>0</v>
      </c>
      <c r="V198" s="274">
        <f t="shared" si="29"/>
        <v>0</v>
      </c>
    </row>
    <row r="199" spans="1:22">
      <c r="A199" s="269" t="s">
        <v>44</v>
      </c>
      <c r="B199" s="517" t="s">
        <v>884</v>
      </c>
      <c r="C199" s="273">
        <v>0</v>
      </c>
      <c r="D199" s="273">
        <v>0</v>
      </c>
      <c r="E199" s="273">
        <v>0</v>
      </c>
      <c r="F199" s="273">
        <v>0</v>
      </c>
      <c r="G199" s="273">
        <v>0</v>
      </c>
      <c r="H199" s="273">
        <v>0</v>
      </c>
      <c r="I199" s="273">
        <v>0</v>
      </c>
      <c r="J199" s="273">
        <v>0</v>
      </c>
      <c r="K199" s="273">
        <v>0</v>
      </c>
      <c r="L199" s="273">
        <v>0</v>
      </c>
      <c r="M199" s="273">
        <v>0</v>
      </c>
      <c r="N199" s="273">
        <v>0</v>
      </c>
      <c r="O199" s="273">
        <v>0</v>
      </c>
      <c r="P199" s="273">
        <v>0</v>
      </c>
      <c r="Q199" s="273">
        <v>0</v>
      </c>
      <c r="R199" s="273">
        <v>0</v>
      </c>
      <c r="S199" s="273">
        <v>0</v>
      </c>
      <c r="T199" s="273">
        <v>0</v>
      </c>
      <c r="U199" s="273">
        <f t="shared" si="30"/>
        <v>0</v>
      </c>
      <c r="V199" s="274">
        <f t="shared" si="29"/>
        <v>0</v>
      </c>
    </row>
    <row r="200" spans="1:22">
      <c r="A200" s="269" t="s">
        <v>45</v>
      </c>
      <c r="B200" s="517" t="s">
        <v>1079</v>
      </c>
      <c r="C200" s="273">
        <v>0</v>
      </c>
      <c r="D200" s="273">
        <v>0</v>
      </c>
      <c r="E200" s="273">
        <v>0</v>
      </c>
      <c r="F200" s="273">
        <v>0</v>
      </c>
      <c r="G200" s="273">
        <v>0</v>
      </c>
      <c r="H200" s="273">
        <v>0</v>
      </c>
      <c r="I200" s="273">
        <v>0</v>
      </c>
      <c r="J200" s="273">
        <v>0</v>
      </c>
      <c r="K200" s="273">
        <v>0</v>
      </c>
      <c r="L200" s="273">
        <v>0</v>
      </c>
      <c r="M200" s="273">
        <v>0</v>
      </c>
      <c r="N200" s="273">
        <v>0</v>
      </c>
      <c r="O200" s="273">
        <v>0</v>
      </c>
      <c r="P200" s="273">
        <v>0</v>
      </c>
      <c r="Q200" s="273">
        <v>0</v>
      </c>
      <c r="R200" s="273">
        <v>0</v>
      </c>
      <c r="S200" s="273">
        <v>0</v>
      </c>
      <c r="T200" s="273">
        <v>0</v>
      </c>
      <c r="U200" s="273">
        <f t="shared" si="30"/>
        <v>0</v>
      </c>
      <c r="V200" s="274">
        <f t="shared" si="29"/>
        <v>0</v>
      </c>
    </row>
    <row r="201" spans="1:22">
      <c r="A201" s="268" t="s">
        <v>46</v>
      </c>
      <c r="B201" s="430" t="s">
        <v>663</v>
      </c>
      <c r="C201" s="273">
        <v>0</v>
      </c>
      <c r="D201" s="273">
        <v>0</v>
      </c>
      <c r="E201" s="273">
        <v>0</v>
      </c>
      <c r="F201" s="273">
        <v>0</v>
      </c>
      <c r="G201" s="273">
        <v>0</v>
      </c>
      <c r="H201" s="273">
        <v>0</v>
      </c>
      <c r="I201" s="273">
        <v>0</v>
      </c>
      <c r="J201" s="273">
        <v>0</v>
      </c>
      <c r="K201" s="273">
        <v>0</v>
      </c>
      <c r="L201" s="273">
        <v>0</v>
      </c>
      <c r="M201" s="273">
        <v>0</v>
      </c>
      <c r="N201" s="273">
        <v>0</v>
      </c>
      <c r="O201" s="273">
        <v>0</v>
      </c>
      <c r="P201" s="273">
        <v>0</v>
      </c>
      <c r="Q201" s="273">
        <v>0</v>
      </c>
      <c r="R201" s="273">
        <v>0</v>
      </c>
      <c r="S201" s="273">
        <v>0</v>
      </c>
      <c r="T201" s="273">
        <v>0</v>
      </c>
      <c r="U201" s="273">
        <f t="shared" si="30"/>
        <v>0</v>
      </c>
      <c r="V201" s="274">
        <f t="shared" si="29"/>
        <v>0</v>
      </c>
    </row>
    <row r="202" spans="1:22">
      <c r="A202" s="269" t="s">
        <v>47</v>
      </c>
      <c r="B202" s="430" t="s">
        <v>664</v>
      </c>
      <c r="C202" s="273">
        <v>0</v>
      </c>
      <c r="D202" s="273">
        <v>0</v>
      </c>
      <c r="E202" s="273">
        <v>0</v>
      </c>
      <c r="F202" s="273">
        <v>0</v>
      </c>
      <c r="G202" s="273">
        <v>0</v>
      </c>
      <c r="H202" s="273">
        <v>0</v>
      </c>
      <c r="I202" s="273">
        <v>0</v>
      </c>
      <c r="J202" s="273">
        <v>0</v>
      </c>
      <c r="K202" s="273">
        <v>0</v>
      </c>
      <c r="L202" s="273">
        <v>0</v>
      </c>
      <c r="M202" s="273">
        <v>0</v>
      </c>
      <c r="N202" s="273">
        <v>0</v>
      </c>
      <c r="O202" s="273">
        <v>0</v>
      </c>
      <c r="P202" s="273">
        <v>0</v>
      </c>
      <c r="Q202" s="273">
        <v>0</v>
      </c>
      <c r="R202" s="273">
        <v>0</v>
      </c>
      <c r="S202" s="273">
        <v>0</v>
      </c>
      <c r="T202" s="273">
        <v>0</v>
      </c>
      <c r="U202" s="273">
        <f t="shared" si="30"/>
        <v>0</v>
      </c>
      <c r="V202" s="274">
        <f t="shared" si="29"/>
        <v>0</v>
      </c>
    </row>
    <row r="203" spans="1:22">
      <c r="A203" s="269" t="s">
        <v>48</v>
      </c>
      <c r="B203" s="430" t="s">
        <v>491</v>
      </c>
      <c r="C203" s="273">
        <v>0</v>
      </c>
      <c r="D203" s="273">
        <v>0</v>
      </c>
      <c r="E203" s="273">
        <v>0</v>
      </c>
      <c r="F203" s="273">
        <v>0</v>
      </c>
      <c r="G203" s="273">
        <v>0</v>
      </c>
      <c r="H203" s="273">
        <v>0</v>
      </c>
      <c r="I203" s="273">
        <v>0</v>
      </c>
      <c r="J203" s="273">
        <v>0</v>
      </c>
      <c r="K203" s="273">
        <v>0</v>
      </c>
      <c r="L203" s="273">
        <v>0</v>
      </c>
      <c r="M203" s="273">
        <v>0</v>
      </c>
      <c r="N203" s="273">
        <v>0</v>
      </c>
      <c r="O203" s="273">
        <v>0</v>
      </c>
      <c r="P203" s="273">
        <v>0</v>
      </c>
      <c r="Q203" s="273">
        <v>0</v>
      </c>
      <c r="R203" s="273">
        <v>0</v>
      </c>
      <c r="S203" s="273">
        <v>0</v>
      </c>
      <c r="T203" s="273">
        <v>0</v>
      </c>
      <c r="U203" s="273">
        <f t="shared" si="30"/>
        <v>0</v>
      </c>
      <c r="V203" s="274">
        <f t="shared" si="29"/>
        <v>0</v>
      </c>
    </row>
    <row r="204" spans="1:22">
      <c r="A204" s="269" t="s">
        <v>49</v>
      </c>
      <c r="B204" s="430" t="s">
        <v>665</v>
      </c>
      <c r="C204" s="273">
        <v>0</v>
      </c>
      <c r="D204" s="273">
        <v>0</v>
      </c>
      <c r="E204" s="273">
        <v>0</v>
      </c>
      <c r="F204" s="273">
        <v>0</v>
      </c>
      <c r="G204" s="273">
        <v>0</v>
      </c>
      <c r="H204" s="273">
        <v>0</v>
      </c>
      <c r="I204" s="273">
        <v>0</v>
      </c>
      <c r="J204" s="273">
        <v>0</v>
      </c>
      <c r="K204" s="273">
        <v>0</v>
      </c>
      <c r="L204" s="273">
        <v>0</v>
      </c>
      <c r="M204" s="273">
        <v>0</v>
      </c>
      <c r="N204" s="273">
        <v>0</v>
      </c>
      <c r="O204" s="273">
        <v>0</v>
      </c>
      <c r="P204" s="273">
        <v>0</v>
      </c>
      <c r="Q204" s="273">
        <v>0</v>
      </c>
      <c r="R204" s="273">
        <v>0</v>
      </c>
      <c r="S204" s="273">
        <v>0</v>
      </c>
      <c r="T204" s="273">
        <v>0</v>
      </c>
      <c r="U204" s="273">
        <f t="shared" si="30"/>
        <v>0</v>
      </c>
      <c r="V204" s="274">
        <f t="shared" si="29"/>
        <v>0</v>
      </c>
    </row>
    <row r="205" spans="1:22">
      <c r="A205" s="268" t="s">
        <v>50</v>
      </c>
      <c r="B205" s="430" t="s">
        <v>666</v>
      </c>
      <c r="C205" s="273">
        <v>0</v>
      </c>
      <c r="D205" s="273">
        <v>0</v>
      </c>
      <c r="E205" s="273">
        <v>0</v>
      </c>
      <c r="F205" s="273">
        <v>0</v>
      </c>
      <c r="G205" s="273">
        <v>0</v>
      </c>
      <c r="H205" s="273">
        <v>0</v>
      </c>
      <c r="I205" s="273">
        <v>0</v>
      </c>
      <c r="J205" s="273">
        <v>0</v>
      </c>
      <c r="K205" s="273">
        <v>0</v>
      </c>
      <c r="L205" s="273">
        <v>0</v>
      </c>
      <c r="M205" s="273">
        <v>0</v>
      </c>
      <c r="N205" s="273">
        <v>0</v>
      </c>
      <c r="O205" s="273">
        <v>0</v>
      </c>
      <c r="P205" s="273">
        <v>0</v>
      </c>
      <c r="Q205" s="273">
        <v>0</v>
      </c>
      <c r="R205" s="273">
        <v>0</v>
      </c>
      <c r="S205" s="273">
        <v>0</v>
      </c>
      <c r="T205" s="273">
        <v>0</v>
      </c>
      <c r="U205" s="273">
        <f t="shared" si="30"/>
        <v>0</v>
      </c>
      <c r="V205" s="274">
        <f t="shared" si="29"/>
        <v>0</v>
      </c>
    </row>
    <row r="206" spans="1:22">
      <c r="A206" s="269" t="s">
        <v>51</v>
      </c>
      <c r="B206" s="430" t="s">
        <v>667</v>
      </c>
      <c r="C206" s="273">
        <v>0</v>
      </c>
      <c r="D206" s="273">
        <v>0</v>
      </c>
      <c r="E206" s="273">
        <v>0</v>
      </c>
      <c r="F206" s="273">
        <v>0</v>
      </c>
      <c r="G206" s="273">
        <v>0</v>
      </c>
      <c r="H206" s="273">
        <v>0</v>
      </c>
      <c r="I206" s="273">
        <v>0</v>
      </c>
      <c r="J206" s="273">
        <v>0</v>
      </c>
      <c r="K206" s="273">
        <v>0</v>
      </c>
      <c r="L206" s="273">
        <v>0</v>
      </c>
      <c r="M206" s="273">
        <v>0</v>
      </c>
      <c r="N206" s="273">
        <v>0</v>
      </c>
      <c r="O206" s="273">
        <v>0</v>
      </c>
      <c r="P206" s="273">
        <v>0</v>
      </c>
      <c r="Q206" s="273">
        <v>0</v>
      </c>
      <c r="R206" s="273">
        <v>0</v>
      </c>
      <c r="S206" s="273">
        <v>0</v>
      </c>
      <c r="T206" s="273">
        <v>0</v>
      </c>
      <c r="U206" s="273">
        <f t="shared" si="30"/>
        <v>0</v>
      </c>
      <c r="V206" s="274">
        <f t="shared" si="29"/>
        <v>0</v>
      </c>
    </row>
    <row r="207" spans="1:22">
      <c r="A207" s="269" t="s">
        <v>52</v>
      </c>
      <c r="B207" s="517" t="s">
        <v>1006</v>
      </c>
      <c r="C207" s="273">
        <v>0</v>
      </c>
      <c r="D207" s="273">
        <v>0</v>
      </c>
      <c r="E207" s="273">
        <v>0</v>
      </c>
      <c r="F207" s="273">
        <v>0</v>
      </c>
      <c r="G207" s="273">
        <v>0</v>
      </c>
      <c r="H207" s="273">
        <v>0</v>
      </c>
      <c r="I207" s="273">
        <v>0</v>
      </c>
      <c r="J207" s="273">
        <v>0</v>
      </c>
      <c r="K207" s="273">
        <v>0</v>
      </c>
      <c r="L207" s="273">
        <v>0</v>
      </c>
      <c r="M207" s="273">
        <v>0</v>
      </c>
      <c r="N207" s="273">
        <v>0</v>
      </c>
      <c r="O207" s="273">
        <v>0</v>
      </c>
      <c r="P207" s="273">
        <v>0</v>
      </c>
      <c r="Q207" s="273">
        <v>0</v>
      </c>
      <c r="R207" s="273">
        <v>0</v>
      </c>
      <c r="S207" s="273">
        <v>0</v>
      </c>
      <c r="T207" s="273">
        <v>0</v>
      </c>
      <c r="U207" s="273">
        <f t="shared" si="30"/>
        <v>0</v>
      </c>
      <c r="V207" s="274">
        <f t="shared" si="29"/>
        <v>0</v>
      </c>
    </row>
    <row r="208" spans="1:22">
      <c r="A208" s="269" t="s">
        <v>146</v>
      </c>
      <c r="B208" s="430" t="s">
        <v>668</v>
      </c>
      <c r="C208" s="273">
        <v>0</v>
      </c>
      <c r="D208" s="273">
        <v>0</v>
      </c>
      <c r="E208" s="273">
        <v>0</v>
      </c>
      <c r="F208" s="273">
        <v>0</v>
      </c>
      <c r="G208" s="273">
        <v>0</v>
      </c>
      <c r="H208" s="273">
        <v>0</v>
      </c>
      <c r="I208" s="273">
        <v>0</v>
      </c>
      <c r="J208" s="273">
        <v>0</v>
      </c>
      <c r="K208" s="273">
        <v>0</v>
      </c>
      <c r="L208" s="273">
        <v>0</v>
      </c>
      <c r="M208" s="273">
        <v>0</v>
      </c>
      <c r="N208" s="273">
        <v>0</v>
      </c>
      <c r="O208" s="273">
        <v>0</v>
      </c>
      <c r="P208" s="273">
        <v>0</v>
      </c>
      <c r="Q208" s="273">
        <v>0</v>
      </c>
      <c r="R208" s="273">
        <v>0</v>
      </c>
      <c r="S208" s="273">
        <v>0</v>
      </c>
      <c r="T208" s="273">
        <v>0</v>
      </c>
      <c r="U208" s="273">
        <f t="shared" si="30"/>
        <v>0</v>
      </c>
      <c r="V208" s="274">
        <f t="shared" si="29"/>
        <v>0</v>
      </c>
    </row>
    <row r="209" spans="1:22">
      <c r="A209" s="269" t="s">
        <v>147</v>
      </c>
      <c r="B209" s="430" t="s">
        <v>669</v>
      </c>
      <c r="C209" s="273">
        <v>0</v>
      </c>
      <c r="D209" s="273">
        <v>0</v>
      </c>
      <c r="E209" s="273">
        <v>0</v>
      </c>
      <c r="F209" s="273">
        <v>0</v>
      </c>
      <c r="G209" s="273">
        <v>0</v>
      </c>
      <c r="H209" s="273">
        <v>0</v>
      </c>
      <c r="I209" s="273">
        <v>0</v>
      </c>
      <c r="J209" s="273">
        <v>0</v>
      </c>
      <c r="K209" s="273">
        <v>0</v>
      </c>
      <c r="L209" s="273">
        <v>0</v>
      </c>
      <c r="M209" s="273">
        <v>0</v>
      </c>
      <c r="N209" s="273">
        <v>0</v>
      </c>
      <c r="O209" s="273">
        <v>0</v>
      </c>
      <c r="P209" s="273">
        <v>0</v>
      </c>
      <c r="Q209" s="273">
        <v>0</v>
      </c>
      <c r="R209" s="273">
        <v>0</v>
      </c>
      <c r="S209" s="273">
        <v>0</v>
      </c>
      <c r="T209" s="273">
        <v>0</v>
      </c>
      <c r="U209" s="273">
        <f t="shared" si="30"/>
        <v>0</v>
      </c>
      <c r="V209" s="274">
        <f t="shared" si="29"/>
        <v>0</v>
      </c>
    </row>
    <row r="210" spans="1:22">
      <c r="A210" s="407"/>
      <c r="B210" s="408"/>
      <c r="C210" s="409">
        <f t="shared" ref="C210:T210" si="31">SUM(C194:C209)</f>
        <v>0</v>
      </c>
      <c r="D210" s="409">
        <f t="shared" si="31"/>
        <v>0</v>
      </c>
      <c r="E210" s="409">
        <f t="shared" si="31"/>
        <v>0</v>
      </c>
      <c r="F210" s="409">
        <f t="shared" si="31"/>
        <v>0</v>
      </c>
      <c r="G210" s="409">
        <f t="shared" si="31"/>
        <v>0</v>
      </c>
      <c r="H210" s="409">
        <f t="shared" si="31"/>
        <v>0</v>
      </c>
      <c r="I210" s="409">
        <f t="shared" si="31"/>
        <v>0</v>
      </c>
      <c r="J210" s="409">
        <f t="shared" si="31"/>
        <v>0</v>
      </c>
      <c r="K210" s="409">
        <f t="shared" si="31"/>
        <v>0</v>
      </c>
      <c r="L210" s="409">
        <f t="shared" si="31"/>
        <v>0</v>
      </c>
      <c r="M210" s="409">
        <f t="shared" si="31"/>
        <v>0</v>
      </c>
      <c r="N210" s="409">
        <f t="shared" si="31"/>
        <v>0</v>
      </c>
      <c r="O210" s="409">
        <f t="shared" si="31"/>
        <v>0</v>
      </c>
      <c r="P210" s="409">
        <f t="shared" si="31"/>
        <v>0</v>
      </c>
      <c r="Q210" s="409">
        <f t="shared" si="31"/>
        <v>0</v>
      </c>
      <c r="R210" s="409">
        <f t="shared" si="31"/>
        <v>0</v>
      </c>
      <c r="S210" s="409">
        <f>SUM(S194:S209)</f>
        <v>0</v>
      </c>
      <c r="T210" s="409">
        <f t="shared" si="31"/>
        <v>0</v>
      </c>
      <c r="U210" s="409">
        <f>SUM(C210:T210)</f>
        <v>0</v>
      </c>
      <c r="V210" s="410">
        <f>SUM(AVERAGE(C210:T210))</f>
        <v>0</v>
      </c>
    </row>
    <row r="211" spans="1:22">
      <c r="A211" s="104"/>
      <c r="B211" s="104"/>
      <c r="C211" s="273" t="s">
        <v>0</v>
      </c>
      <c r="D211" s="273" t="s">
        <v>1</v>
      </c>
      <c r="E211" s="273" t="s">
        <v>2</v>
      </c>
      <c r="F211" s="273" t="s">
        <v>3</v>
      </c>
      <c r="G211" s="273" t="s">
        <v>4</v>
      </c>
      <c r="H211" s="273" t="s">
        <v>5</v>
      </c>
      <c r="I211" s="273" t="s">
        <v>6</v>
      </c>
      <c r="J211" s="273" t="s">
        <v>7</v>
      </c>
      <c r="K211" s="273" t="s">
        <v>8</v>
      </c>
      <c r="L211" s="273" t="s">
        <v>9</v>
      </c>
      <c r="M211" s="273" t="s">
        <v>10</v>
      </c>
      <c r="N211" s="273" t="s">
        <v>11</v>
      </c>
      <c r="O211" s="273" t="s">
        <v>12</v>
      </c>
      <c r="P211" s="273" t="s">
        <v>13</v>
      </c>
      <c r="Q211" s="273" t="s">
        <v>14</v>
      </c>
      <c r="R211" s="273" t="s">
        <v>15</v>
      </c>
      <c r="S211" s="273" t="s">
        <v>16</v>
      </c>
      <c r="T211" s="273" t="s">
        <v>202</v>
      </c>
      <c r="U211" s="273" t="s">
        <v>37</v>
      </c>
      <c r="V211" s="274" t="s">
        <v>38</v>
      </c>
    </row>
    <row r="212" spans="1:22">
      <c r="A212" s="401"/>
      <c r="B212" s="402" t="s">
        <v>411</v>
      </c>
      <c r="C212" s="403"/>
      <c r="D212" s="403"/>
      <c r="E212" s="404"/>
      <c r="F212" s="404"/>
      <c r="G212" s="404"/>
      <c r="H212" s="404"/>
      <c r="I212" s="404"/>
      <c r="J212" s="404"/>
      <c r="K212" s="404"/>
      <c r="L212" s="404"/>
      <c r="M212" s="404"/>
      <c r="N212" s="404"/>
      <c r="O212" s="404"/>
      <c r="P212" s="404"/>
      <c r="Q212" s="404"/>
      <c r="R212" s="404"/>
      <c r="S212" s="404"/>
      <c r="T212" s="404"/>
      <c r="U212" s="404"/>
      <c r="V212" s="405"/>
    </row>
    <row r="213" spans="1:22">
      <c r="A213" s="268" t="s">
        <v>39</v>
      </c>
      <c r="B213" s="430" t="s">
        <v>670</v>
      </c>
      <c r="C213" s="273">
        <v>0</v>
      </c>
      <c r="D213" s="273">
        <v>0</v>
      </c>
      <c r="E213" s="273">
        <v>0</v>
      </c>
      <c r="F213" s="273">
        <v>0</v>
      </c>
      <c r="G213" s="273">
        <v>0</v>
      </c>
      <c r="H213" s="273">
        <v>0</v>
      </c>
      <c r="I213" s="273">
        <v>0</v>
      </c>
      <c r="J213" s="273">
        <v>0</v>
      </c>
      <c r="K213" s="273">
        <v>0</v>
      </c>
      <c r="L213" s="273">
        <v>0</v>
      </c>
      <c r="M213" s="273">
        <v>0</v>
      </c>
      <c r="N213" s="273">
        <v>0</v>
      </c>
      <c r="O213" s="273">
        <v>0</v>
      </c>
      <c r="P213" s="273">
        <v>0</v>
      </c>
      <c r="Q213" s="273">
        <v>0</v>
      </c>
      <c r="R213" s="273">
        <v>0</v>
      </c>
      <c r="S213" s="273">
        <v>0</v>
      </c>
      <c r="T213" s="273">
        <v>0</v>
      </c>
      <c r="U213" s="273">
        <f t="shared" ref="U213:U228" si="32">SUM(C213:T213)</f>
        <v>0</v>
      </c>
      <c r="V213" s="274">
        <f t="shared" ref="V213:V228" si="33">U213/18</f>
        <v>0</v>
      </c>
    </row>
    <row r="214" spans="1:22">
      <c r="A214" s="269" t="s">
        <v>40</v>
      </c>
      <c r="B214" s="430" t="s">
        <v>671</v>
      </c>
      <c r="C214" s="273">
        <v>0</v>
      </c>
      <c r="D214" s="273">
        <v>0</v>
      </c>
      <c r="E214" s="273">
        <v>0</v>
      </c>
      <c r="F214" s="273">
        <v>0</v>
      </c>
      <c r="G214" s="273">
        <v>0</v>
      </c>
      <c r="H214" s="273">
        <v>0</v>
      </c>
      <c r="I214" s="273">
        <v>0</v>
      </c>
      <c r="J214" s="273">
        <v>0</v>
      </c>
      <c r="K214" s="273">
        <v>0</v>
      </c>
      <c r="L214" s="273">
        <v>0</v>
      </c>
      <c r="M214" s="273">
        <v>0</v>
      </c>
      <c r="N214" s="273">
        <v>0</v>
      </c>
      <c r="O214" s="273">
        <v>0</v>
      </c>
      <c r="P214" s="273">
        <v>0</v>
      </c>
      <c r="Q214" s="273">
        <v>0</v>
      </c>
      <c r="R214" s="273">
        <v>0</v>
      </c>
      <c r="S214" s="273">
        <v>0</v>
      </c>
      <c r="T214" s="273">
        <v>0</v>
      </c>
      <c r="U214" s="273">
        <f t="shared" si="32"/>
        <v>0</v>
      </c>
      <c r="V214" s="274">
        <f t="shared" si="33"/>
        <v>0</v>
      </c>
    </row>
    <row r="215" spans="1:22">
      <c r="A215" s="269" t="s">
        <v>41</v>
      </c>
      <c r="B215" s="430" t="s">
        <v>672</v>
      </c>
      <c r="C215" s="273">
        <v>0</v>
      </c>
      <c r="D215" s="273">
        <v>0</v>
      </c>
      <c r="E215" s="273">
        <v>0</v>
      </c>
      <c r="F215" s="273">
        <v>0</v>
      </c>
      <c r="G215" s="273">
        <v>0</v>
      </c>
      <c r="H215" s="273">
        <v>0</v>
      </c>
      <c r="I215" s="273">
        <v>0</v>
      </c>
      <c r="J215" s="273">
        <v>0</v>
      </c>
      <c r="K215" s="273">
        <v>0</v>
      </c>
      <c r="L215" s="273">
        <v>0</v>
      </c>
      <c r="M215" s="273">
        <v>0</v>
      </c>
      <c r="N215" s="273">
        <v>0</v>
      </c>
      <c r="O215" s="273">
        <v>0</v>
      </c>
      <c r="P215" s="273">
        <v>0</v>
      </c>
      <c r="Q215" s="273">
        <v>0</v>
      </c>
      <c r="R215" s="273">
        <v>0</v>
      </c>
      <c r="S215" s="273">
        <v>0</v>
      </c>
      <c r="T215" s="273">
        <v>0</v>
      </c>
      <c r="U215" s="273">
        <f t="shared" si="32"/>
        <v>0</v>
      </c>
      <c r="V215" s="274">
        <f t="shared" si="33"/>
        <v>0</v>
      </c>
    </row>
    <row r="216" spans="1:22">
      <c r="A216" s="269" t="s">
        <v>42</v>
      </c>
      <c r="B216" s="430" t="s">
        <v>673</v>
      </c>
      <c r="C216" s="273">
        <v>0</v>
      </c>
      <c r="D216" s="273">
        <v>0</v>
      </c>
      <c r="E216" s="273">
        <v>0</v>
      </c>
      <c r="F216" s="273">
        <v>0</v>
      </c>
      <c r="G216" s="273">
        <v>0</v>
      </c>
      <c r="H216" s="273">
        <v>0</v>
      </c>
      <c r="I216" s="273">
        <v>0</v>
      </c>
      <c r="J216" s="273">
        <v>0</v>
      </c>
      <c r="K216" s="273">
        <v>0</v>
      </c>
      <c r="L216" s="273">
        <v>0</v>
      </c>
      <c r="M216" s="273">
        <v>0</v>
      </c>
      <c r="N216" s="273">
        <v>0</v>
      </c>
      <c r="O216" s="273">
        <v>0</v>
      </c>
      <c r="P216" s="273">
        <v>0</v>
      </c>
      <c r="Q216" s="273">
        <v>0</v>
      </c>
      <c r="R216" s="273">
        <v>0</v>
      </c>
      <c r="S216" s="273">
        <v>0</v>
      </c>
      <c r="T216" s="273">
        <v>0</v>
      </c>
      <c r="U216" s="273">
        <f t="shared" si="32"/>
        <v>0</v>
      </c>
      <c r="V216" s="274">
        <f t="shared" si="33"/>
        <v>0</v>
      </c>
    </row>
    <row r="217" spans="1:22">
      <c r="A217" s="269" t="s">
        <v>43</v>
      </c>
      <c r="B217" s="430" t="s">
        <v>674</v>
      </c>
      <c r="C217" s="273">
        <v>0</v>
      </c>
      <c r="D217" s="273">
        <v>0</v>
      </c>
      <c r="E217" s="273">
        <v>0</v>
      </c>
      <c r="F217" s="273">
        <v>0</v>
      </c>
      <c r="G217" s="273">
        <v>0</v>
      </c>
      <c r="H217" s="273">
        <v>0</v>
      </c>
      <c r="I217" s="273">
        <v>0</v>
      </c>
      <c r="J217" s="273">
        <v>0</v>
      </c>
      <c r="K217" s="273">
        <v>0</v>
      </c>
      <c r="L217" s="273">
        <v>0</v>
      </c>
      <c r="M217" s="273">
        <v>0</v>
      </c>
      <c r="N217" s="273">
        <v>0</v>
      </c>
      <c r="O217" s="273">
        <v>0</v>
      </c>
      <c r="P217" s="273">
        <v>0</v>
      </c>
      <c r="Q217" s="273">
        <v>0</v>
      </c>
      <c r="R217" s="273">
        <v>0</v>
      </c>
      <c r="S217" s="273">
        <v>0</v>
      </c>
      <c r="T217" s="273">
        <v>0</v>
      </c>
      <c r="U217" s="273">
        <f t="shared" si="32"/>
        <v>0</v>
      </c>
      <c r="V217" s="274">
        <f t="shared" si="33"/>
        <v>0</v>
      </c>
    </row>
    <row r="218" spans="1:22">
      <c r="A218" s="269" t="s">
        <v>44</v>
      </c>
      <c r="B218" s="430" t="s">
        <v>675</v>
      </c>
      <c r="C218" s="273">
        <v>0</v>
      </c>
      <c r="D218" s="273">
        <v>0</v>
      </c>
      <c r="E218" s="273">
        <v>0</v>
      </c>
      <c r="F218" s="273">
        <v>0</v>
      </c>
      <c r="G218" s="273">
        <v>0</v>
      </c>
      <c r="H218" s="273">
        <v>0</v>
      </c>
      <c r="I218" s="273">
        <v>0</v>
      </c>
      <c r="J218" s="273">
        <v>0</v>
      </c>
      <c r="K218" s="273">
        <v>0</v>
      </c>
      <c r="L218" s="273">
        <v>0</v>
      </c>
      <c r="M218" s="273">
        <v>0</v>
      </c>
      <c r="N218" s="273">
        <v>0</v>
      </c>
      <c r="O218" s="273">
        <v>0</v>
      </c>
      <c r="P218" s="273">
        <v>0</v>
      </c>
      <c r="Q218" s="273">
        <v>0</v>
      </c>
      <c r="R218" s="273">
        <v>0</v>
      </c>
      <c r="S218" s="273">
        <v>0</v>
      </c>
      <c r="T218" s="273">
        <v>0</v>
      </c>
      <c r="U218" s="273">
        <f t="shared" si="32"/>
        <v>0</v>
      </c>
      <c r="V218" s="274">
        <f t="shared" si="33"/>
        <v>0</v>
      </c>
    </row>
    <row r="219" spans="1:22">
      <c r="A219" s="269" t="s">
        <v>45</v>
      </c>
      <c r="B219" s="430" t="s">
        <v>676</v>
      </c>
      <c r="C219" s="273">
        <v>0</v>
      </c>
      <c r="D219" s="273">
        <v>0</v>
      </c>
      <c r="E219" s="273">
        <v>0</v>
      </c>
      <c r="F219" s="273">
        <v>0</v>
      </c>
      <c r="G219" s="273">
        <v>0</v>
      </c>
      <c r="H219" s="273">
        <v>0</v>
      </c>
      <c r="I219" s="273">
        <v>0</v>
      </c>
      <c r="J219" s="273">
        <v>0</v>
      </c>
      <c r="K219" s="273">
        <v>0</v>
      </c>
      <c r="L219" s="273">
        <v>0</v>
      </c>
      <c r="M219" s="273">
        <v>0</v>
      </c>
      <c r="N219" s="273">
        <v>0</v>
      </c>
      <c r="O219" s="273">
        <v>0</v>
      </c>
      <c r="P219" s="273">
        <v>0</v>
      </c>
      <c r="Q219" s="273">
        <v>0</v>
      </c>
      <c r="R219" s="273">
        <v>0</v>
      </c>
      <c r="S219" s="273">
        <v>0</v>
      </c>
      <c r="T219" s="273">
        <v>0</v>
      </c>
      <c r="U219" s="273">
        <f t="shared" si="32"/>
        <v>0</v>
      </c>
      <c r="V219" s="274">
        <f t="shared" si="33"/>
        <v>0</v>
      </c>
    </row>
    <row r="220" spans="1:22">
      <c r="A220" s="268" t="s">
        <v>46</v>
      </c>
      <c r="B220" s="430" t="s">
        <v>498</v>
      </c>
      <c r="C220" s="273">
        <v>0</v>
      </c>
      <c r="D220" s="273">
        <v>0</v>
      </c>
      <c r="E220" s="273">
        <v>0</v>
      </c>
      <c r="F220" s="273">
        <v>0</v>
      </c>
      <c r="G220" s="273">
        <v>0</v>
      </c>
      <c r="H220" s="273">
        <v>0</v>
      </c>
      <c r="I220" s="273">
        <v>0</v>
      </c>
      <c r="J220" s="273">
        <v>0</v>
      </c>
      <c r="K220" s="273">
        <v>0</v>
      </c>
      <c r="L220" s="273">
        <v>0</v>
      </c>
      <c r="M220" s="273">
        <v>0</v>
      </c>
      <c r="N220" s="273">
        <v>0</v>
      </c>
      <c r="O220" s="273">
        <v>0</v>
      </c>
      <c r="P220" s="273">
        <v>0</v>
      </c>
      <c r="Q220" s="273">
        <v>0</v>
      </c>
      <c r="R220" s="273">
        <v>0</v>
      </c>
      <c r="S220" s="273">
        <v>0</v>
      </c>
      <c r="T220" s="273">
        <v>0</v>
      </c>
      <c r="U220" s="273">
        <f t="shared" si="32"/>
        <v>0</v>
      </c>
      <c r="V220" s="274">
        <f t="shared" si="33"/>
        <v>0</v>
      </c>
    </row>
    <row r="221" spans="1:22">
      <c r="A221" s="269" t="s">
        <v>47</v>
      </c>
      <c r="B221" s="430" t="s">
        <v>677</v>
      </c>
      <c r="C221" s="273">
        <v>0</v>
      </c>
      <c r="D221" s="273">
        <v>0</v>
      </c>
      <c r="E221" s="273">
        <v>0</v>
      </c>
      <c r="F221" s="273">
        <v>0</v>
      </c>
      <c r="G221" s="273">
        <v>0</v>
      </c>
      <c r="H221" s="273">
        <v>0</v>
      </c>
      <c r="I221" s="273">
        <v>0</v>
      </c>
      <c r="J221" s="273">
        <v>0</v>
      </c>
      <c r="K221" s="273">
        <v>0</v>
      </c>
      <c r="L221" s="273">
        <v>0</v>
      </c>
      <c r="M221" s="273">
        <v>0</v>
      </c>
      <c r="N221" s="273">
        <v>0</v>
      </c>
      <c r="O221" s="273">
        <v>0</v>
      </c>
      <c r="P221" s="273">
        <v>0</v>
      </c>
      <c r="Q221" s="273">
        <v>0</v>
      </c>
      <c r="R221" s="273">
        <v>0</v>
      </c>
      <c r="S221" s="273">
        <v>0</v>
      </c>
      <c r="T221" s="273">
        <v>0</v>
      </c>
      <c r="U221" s="273">
        <f t="shared" si="32"/>
        <v>0</v>
      </c>
      <c r="V221" s="274">
        <f t="shared" si="33"/>
        <v>0</v>
      </c>
    </row>
    <row r="222" spans="1:22">
      <c r="A222" s="269" t="s">
        <v>48</v>
      </c>
      <c r="B222" s="430" t="s">
        <v>497</v>
      </c>
      <c r="C222" s="273">
        <v>0</v>
      </c>
      <c r="D222" s="273">
        <v>0</v>
      </c>
      <c r="E222" s="273">
        <v>0</v>
      </c>
      <c r="F222" s="273">
        <v>0</v>
      </c>
      <c r="G222" s="273">
        <v>0</v>
      </c>
      <c r="H222" s="273">
        <v>0</v>
      </c>
      <c r="I222" s="273">
        <v>0</v>
      </c>
      <c r="J222" s="273">
        <v>0</v>
      </c>
      <c r="K222" s="273">
        <v>0</v>
      </c>
      <c r="L222" s="273">
        <v>0</v>
      </c>
      <c r="M222" s="273">
        <v>0</v>
      </c>
      <c r="N222" s="273">
        <v>0</v>
      </c>
      <c r="O222" s="273">
        <v>0</v>
      </c>
      <c r="P222" s="273">
        <v>0</v>
      </c>
      <c r="Q222" s="273">
        <v>0</v>
      </c>
      <c r="R222" s="273">
        <v>0</v>
      </c>
      <c r="S222" s="273">
        <v>0</v>
      </c>
      <c r="T222" s="273">
        <v>0</v>
      </c>
      <c r="U222" s="273">
        <f t="shared" si="32"/>
        <v>0</v>
      </c>
      <c r="V222" s="274">
        <f t="shared" si="33"/>
        <v>0</v>
      </c>
    </row>
    <row r="223" spans="1:22">
      <c r="A223" s="269" t="s">
        <v>49</v>
      </c>
      <c r="B223" s="430" t="s">
        <v>678</v>
      </c>
      <c r="C223" s="273">
        <v>0</v>
      </c>
      <c r="D223" s="273">
        <v>0</v>
      </c>
      <c r="E223" s="273">
        <v>0</v>
      </c>
      <c r="F223" s="273">
        <v>0</v>
      </c>
      <c r="G223" s="273">
        <v>0</v>
      </c>
      <c r="H223" s="273">
        <v>0</v>
      </c>
      <c r="I223" s="273">
        <v>0</v>
      </c>
      <c r="J223" s="273">
        <v>0</v>
      </c>
      <c r="K223" s="273">
        <v>0</v>
      </c>
      <c r="L223" s="273">
        <v>0</v>
      </c>
      <c r="M223" s="273">
        <v>0</v>
      </c>
      <c r="N223" s="273">
        <v>0</v>
      </c>
      <c r="O223" s="273">
        <v>0</v>
      </c>
      <c r="P223" s="273">
        <v>0</v>
      </c>
      <c r="Q223" s="273">
        <v>0</v>
      </c>
      <c r="R223" s="273">
        <v>0</v>
      </c>
      <c r="S223" s="273">
        <v>0</v>
      </c>
      <c r="T223" s="273">
        <v>0</v>
      </c>
      <c r="U223" s="273">
        <f t="shared" si="32"/>
        <v>0</v>
      </c>
      <c r="V223" s="274">
        <f t="shared" si="33"/>
        <v>0</v>
      </c>
    </row>
    <row r="224" spans="1:22">
      <c r="A224" s="269" t="s">
        <v>50</v>
      </c>
      <c r="B224" s="430" t="s">
        <v>679</v>
      </c>
      <c r="C224" s="273">
        <v>0</v>
      </c>
      <c r="D224" s="273">
        <v>0</v>
      </c>
      <c r="E224" s="273">
        <v>0</v>
      </c>
      <c r="F224" s="273">
        <v>0</v>
      </c>
      <c r="G224" s="273">
        <v>0</v>
      </c>
      <c r="H224" s="273">
        <v>0</v>
      </c>
      <c r="I224" s="273">
        <v>0</v>
      </c>
      <c r="J224" s="273">
        <v>0</v>
      </c>
      <c r="K224" s="273">
        <v>0</v>
      </c>
      <c r="L224" s="273">
        <v>0</v>
      </c>
      <c r="M224" s="273">
        <v>0</v>
      </c>
      <c r="N224" s="273">
        <v>0</v>
      </c>
      <c r="O224" s="273">
        <v>0</v>
      </c>
      <c r="P224" s="273">
        <v>0</v>
      </c>
      <c r="Q224" s="273">
        <v>0</v>
      </c>
      <c r="R224" s="273">
        <v>0</v>
      </c>
      <c r="S224" s="273">
        <v>0</v>
      </c>
      <c r="T224" s="273">
        <v>0</v>
      </c>
      <c r="U224" s="273">
        <f t="shared" si="32"/>
        <v>0</v>
      </c>
      <c r="V224" s="274">
        <f t="shared" si="33"/>
        <v>0</v>
      </c>
    </row>
    <row r="225" spans="1:22">
      <c r="A225" s="269" t="s">
        <v>51</v>
      </c>
      <c r="B225" s="430" t="s">
        <v>680</v>
      </c>
      <c r="C225" s="273">
        <v>0</v>
      </c>
      <c r="D225" s="273">
        <v>0</v>
      </c>
      <c r="E225" s="273">
        <v>0</v>
      </c>
      <c r="F225" s="273">
        <v>0</v>
      </c>
      <c r="G225" s="273">
        <v>0</v>
      </c>
      <c r="H225" s="273">
        <v>0</v>
      </c>
      <c r="I225" s="273">
        <v>0</v>
      </c>
      <c r="J225" s="273">
        <v>0</v>
      </c>
      <c r="K225" s="273">
        <v>0</v>
      </c>
      <c r="L225" s="273">
        <v>0</v>
      </c>
      <c r="M225" s="273">
        <v>0</v>
      </c>
      <c r="N225" s="273">
        <v>0</v>
      </c>
      <c r="O225" s="273">
        <v>0</v>
      </c>
      <c r="P225" s="273">
        <v>0</v>
      </c>
      <c r="Q225" s="273">
        <v>0</v>
      </c>
      <c r="R225" s="273">
        <v>0</v>
      </c>
      <c r="S225" s="273">
        <v>0</v>
      </c>
      <c r="T225" s="273">
        <v>0</v>
      </c>
      <c r="U225" s="273">
        <f t="shared" si="32"/>
        <v>0</v>
      </c>
      <c r="V225" s="274">
        <f t="shared" si="33"/>
        <v>0</v>
      </c>
    </row>
    <row r="226" spans="1:22">
      <c r="A226" s="269" t="s">
        <v>52</v>
      </c>
      <c r="B226" s="517" t="s">
        <v>1076</v>
      </c>
      <c r="C226" s="273">
        <v>0</v>
      </c>
      <c r="D226" s="273">
        <v>0</v>
      </c>
      <c r="E226" s="273">
        <v>0</v>
      </c>
      <c r="F226" s="273">
        <v>0</v>
      </c>
      <c r="G226" s="273">
        <v>0</v>
      </c>
      <c r="H226" s="273">
        <v>0</v>
      </c>
      <c r="I226" s="273">
        <v>0</v>
      </c>
      <c r="J226" s="273">
        <v>0</v>
      </c>
      <c r="K226" s="273">
        <v>0</v>
      </c>
      <c r="L226" s="273">
        <v>0</v>
      </c>
      <c r="M226" s="273">
        <v>0</v>
      </c>
      <c r="N226" s="273">
        <v>0</v>
      </c>
      <c r="O226" s="273">
        <v>0</v>
      </c>
      <c r="P226" s="273">
        <v>0</v>
      </c>
      <c r="Q226" s="273">
        <v>0</v>
      </c>
      <c r="R226" s="273">
        <v>0</v>
      </c>
      <c r="S226" s="273">
        <v>0</v>
      </c>
      <c r="T226" s="273">
        <v>0</v>
      </c>
      <c r="U226" s="273">
        <f t="shared" si="32"/>
        <v>0</v>
      </c>
      <c r="V226" s="274">
        <f t="shared" si="33"/>
        <v>0</v>
      </c>
    </row>
    <row r="227" spans="1:22">
      <c r="A227" s="269" t="s">
        <v>146</v>
      </c>
      <c r="B227" s="430" t="s">
        <v>682</v>
      </c>
      <c r="C227" s="273">
        <v>0</v>
      </c>
      <c r="D227" s="273">
        <v>0</v>
      </c>
      <c r="E227" s="273">
        <v>0</v>
      </c>
      <c r="F227" s="273">
        <v>0</v>
      </c>
      <c r="G227" s="273">
        <v>0</v>
      </c>
      <c r="H227" s="273">
        <v>0</v>
      </c>
      <c r="I227" s="273">
        <v>0</v>
      </c>
      <c r="J227" s="273">
        <v>0</v>
      </c>
      <c r="K227" s="273">
        <v>0</v>
      </c>
      <c r="L227" s="273">
        <v>0</v>
      </c>
      <c r="M227" s="273">
        <v>0</v>
      </c>
      <c r="N227" s="273">
        <v>0</v>
      </c>
      <c r="O227" s="273">
        <v>0</v>
      </c>
      <c r="P227" s="273">
        <v>0</v>
      </c>
      <c r="Q227" s="273">
        <v>0</v>
      </c>
      <c r="R227" s="273">
        <v>0</v>
      </c>
      <c r="S227" s="273">
        <v>0</v>
      </c>
      <c r="T227" s="273">
        <v>0</v>
      </c>
      <c r="U227" s="273">
        <f t="shared" si="32"/>
        <v>0</v>
      </c>
      <c r="V227" s="274">
        <f t="shared" si="33"/>
        <v>0</v>
      </c>
    </row>
    <row r="228" spans="1:22">
      <c r="A228" s="269" t="s">
        <v>147</v>
      </c>
      <c r="B228" s="430" t="s">
        <v>683</v>
      </c>
      <c r="C228" s="273">
        <v>0</v>
      </c>
      <c r="D228" s="273">
        <v>0</v>
      </c>
      <c r="E228" s="273">
        <v>0</v>
      </c>
      <c r="F228" s="273">
        <v>0</v>
      </c>
      <c r="G228" s="273">
        <v>0</v>
      </c>
      <c r="H228" s="273">
        <v>0</v>
      </c>
      <c r="I228" s="273">
        <v>0</v>
      </c>
      <c r="J228" s="273">
        <v>0</v>
      </c>
      <c r="K228" s="273">
        <v>0</v>
      </c>
      <c r="L228" s="273">
        <v>0</v>
      </c>
      <c r="M228" s="273">
        <v>0</v>
      </c>
      <c r="N228" s="273">
        <v>0</v>
      </c>
      <c r="O228" s="273">
        <v>0</v>
      </c>
      <c r="P228" s="273">
        <v>0</v>
      </c>
      <c r="Q228" s="273">
        <v>0</v>
      </c>
      <c r="R228" s="273">
        <v>0</v>
      </c>
      <c r="S228" s="273">
        <v>0</v>
      </c>
      <c r="T228" s="273">
        <v>0</v>
      </c>
      <c r="U228" s="273">
        <f t="shared" si="32"/>
        <v>0</v>
      </c>
      <c r="V228" s="274">
        <f t="shared" si="33"/>
        <v>0</v>
      </c>
    </row>
    <row r="229" spans="1:22">
      <c r="A229" s="397"/>
      <c r="B229" s="398"/>
      <c r="C229" s="399">
        <f t="shared" ref="C229:T229" si="34">SUM(C213:C228)</f>
        <v>0</v>
      </c>
      <c r="D229" s="399">
        <f t="shared" si="34"/>
        <v>0</v>
      </c>
      <c r="E229" s="399">
        <f t="shared" si="34"/>
        <v>0</v>
      </c>
      <c r="F229" s="399">
        <f t="shared" si="34"/>
        <v>0</v>
      </c>
      <c r="G229" s="399">
        <f t="shared" si="34"/>
        <v>0</v>
      </c>
      <c r="H229" s="399">
        <f t="shared" si="34"/>
        <v>0</v>
      </c>
      <c r="I229" s="399">
        <f t="shared" si="34"/>
        <v>0</v>
      </c>
      <c r="J229" s="399">
        <f t="shared" si="34"/>
        <v>0</v>
      </c>
      <c r="K229" s="399">
        <f t="shared" si="34"/>
        <v>0</v>
      </c>
      <c r="L229" s="399">
        <f t="shared" si="34"/>
        <v>0</v>
      </c>
      <c r="M229" s="399">
        <f t="shared" si="34"/>
        <v>0</v>
      </c>
      <c r="N229" s="399">
        <f t="shared" si="34"/>
        <v>0</v>
      </c>
      <c r="O229" s="399">
        <f t="shared" si="34"/>
        <v>0</v>
      </c>
      <c r="P229" s="399">
        <f t="shared" si="34"/>
        <v>0</v>
      </c>
      <c r="Q229" s="399">
        <f t="shared" si="34"/>
        <v>0</v>
      </c>
      <c r="R229" s="399">
        <f t="shared" si="34"/>
        <v>0</v>
      </c>
      <c r="S229" s="399">
        <f>SUM(S213:S228)</f>
        <v>0</v>
      </c>
      <c r="T229" s="399">
        <f t="shared" si="34"/>
        <v>0</v>
      </c>
      <c r="U229" s="399">
        <f>SUM(C229:T229)</f>
        <v>0</v>
      </c>
      <c r="V229" s="400">
        <f>SUM(AVERAGE(C229:T229))</f>
        <v>0</v>
      </c>
    </row>
    <row r="230" spans="1:22">
      <c r="A230" s="104"/>
      <c r="B230" s="104"/>
      <c r="C230" s="273" t="s">
        <v>0</v>
      </c>
      <c r="D230" s="273" t="s">
        <v>1</v>
      </c>
      <c r="E230" s="273" t="s">
        <v>2</v>
      </c>
      <c r="F230" s="273" t="s">
        <v>3</v>
      </c>
      <c r="G230" s="273" t="s">
        <v>4</v>
      </c>
      <c r="H230" s="273" t="s">
        <v>5</v>
      </c>
      <c r="I230" s="273" t="s">
        <v>6</v>
      </c>
      <c r="J230" s="273" t="s">
        <v>7</v>
      </c>
      <c r="K230" s="273" t="s">
        <v>8</v>
      </c>
      <c r="L230" s="273" t="s">
        <v>9</v>
      </c>
      <c r="M230" s="273" t="s">
        <v>10</v>
      </c>
      <c r="N230" s="273" t="s">
        <v>11</v>
      </c>
      <c r="O230" s="273" t="s">
        <v>12</v>
      </c>
      <c r="P230" s="273" t="s">
        <v>13</v>
      </c>
      <c r="Q230" s="273" t="s">
        <v>14</v>
      </c>
      <c r="R230" s="273" t="s">
        <v>15</v>
      </c>
      <c r="S230" s="273" t="s">
        <v>16</v>
      </c>
      <c r="T230" s="273" t="s">
        <v>202</v>
      </c>
      <c r="U230" s="273" t="s">
        <v>37</v>
      </c>
      <c r="V230" s="274" t="s">
        <v>38</v>
      </c>
    </row>
    <row r="231" spans="1:22">
      <c r="A231" s="388"/>
      <c r="B231" s="389" t="s">
        <v>410</v>
      </c>
      <c r="C231" s="390"/>
      <c r="D231" s="391"/>
      <c r="E231" s="391"/>
      <c r="F231" s="391"/>
      <c r="G231" s="391"/>
      <c r="H231" s="391"/>
      <c r="I231" s="391"/>
      <c r="J231" s="391"/>
      <c r="K231" s="391"/>
      <c r="L231" s="391"/>
      <c r="M231" s="391"/>
      <c r="N231" s="391"/>
      <c r="O231" s="391"/>
      <c r="P231" s="391"/>
      <c r="Q231" s="391"/>
      <c r="R231" s="391"/>
      <c r="S231" s="391"/>
      <c r="T231" s="391"/>
      <c r="U231" s="391"/>
      <c r="V231" s="392"/>
    </row>
    <row r="232" spans="1:22">
      <c r="A232" s="268" t="s">
        <v>39</v>
      </c>
      <c r="B232" s="430" t="s">
        <v>628</v>
      </c>
      <c r="C232" s="273">
        <v>0</v>
      </c>
      <c r="D232" s="273">
        <v>0</v>
      </c>
      <c r="E232" s="273">
        <v>0</v>
      </c>
      <c r="F232" s="273">
        <v>0</v>
      </c>
      <c r="G232" s="273">
        <v>0</v>
      </c>
      <c r="H232" s="273">
        <v>0</v>
      </c>
      <c r="I232" s="273">
        <v>0</v>
      </c>
      <c r="J232" s="273">
        <v>0</v>
      </c>
      <c r="K232" s="273">
        <v>0</v>
      </c>
      <c r="L232" s="273">
        <v>0</v>
      </c>
      <c r="M232" s="273">
        <v>0</v>
      </c>
      <c r="N232" s="273">
        <v>0</v>
      </c>
      <c r="O232" s="273">
        <v>0</v>
      </c>
      <c r="P232" s="273">
        <v>0</v>
      </c>
      <c r="Q232" s="273">
        <v>0</v>
      </c>
      <c r="R232" s="273">
        <v>0</v>
      </c>
      <c r="S232" s="273">
        <v>0</v>
      </c>
      <c r="T232" s="273">
        <v>0</v>
      </c>
      <c r="U232" s="273">
        <f t="shared" ref="U232:U247" si="35">SUM(C232:T232)</f>
        <v>0</v>
      </c>
      <c r="V232" s="274">
        <f t="shared" ref="V232:V247" si="36">U232/18</f>
        <v>0</v>
      </c>
    </row>
    <row r="233" spans="1:22">
      <c r="A233" s="268" t="s">
        <v>40</v>
      </c>
      <c r="B233" s="430" t="s">
        <v>629</v>
      </c>
      <c r="C233" s="273">
        <v>0</v>
      </c>
      <c r="D233" s="273">
        <v>0</v>
      </c>
      <c r="E233" s="273">
        <v>0</v>
      </c>
      <c r="F233" s="273">
        <v>0</v>
      </c>
      <c r="G233" s="273">
        <v>0</v>
      </c>
      <c r="H233" s="273">
        <v>0</v>
      </c>
      <c r="I233" s="273">
        <v>0</v>
      </c>
      <c r="J233" s="273">
        <v>0</v>
      </c>
      <c r="K233" s="273">
        <v>0</v>
      </c>
      <c r="L233" s="273">
        <v>0</v>
      </c>
      <c r="M233" s="273">
        <v>0</v>
      </c>
      <c r="N233" s="273">
        <v>0</v>
      </c>
      <c r="O233" s="273">
        <v>0</v>
      </c>
      <c r="P233" s="273">
        <v>0</v>
      </c>
      <c r="Q233" s="273">
        <v>0</v>
      </c>
      <c r="R233" s="273">
        <v>0</v>
      </c>
      <c r="S233" s="273">
        <v>0</v>
      </c>
      <c r="T233" s="273">
        <v>0</v>
      </c>
      <c r="U233" s="273">
        <f t="shared" si="35"/>
        <v>0</v>
      </c>
      <c r="V233" s="274">
        <f t="shared" si="36"/>
        <v>0</v>
      </c>
    </row>
    <row r="234" spans="1:22">
      <c r="A234" s="268" t="s">
        <v>41</v>
      </c>
      <c r="B234" s="430" t="s">
        <v>630</v>
      </c>
      <c r="C234" s="273">
        <v>0</v>
      </c>
      <c r="D234" s="273">
        <v>0</v>
      </c>
      <c r="E234" s="273">
        <v>0</v>
      </c>
      <c r="F234" s="273">
        <v>0</v>
      </c>
      <c r="G234" s="273">
        <v>0</v>
      </c>
      <c r="H234" s="273">
        <v>0</v>
      </c>
      <c r="I234" s="273">
        <v>0</v>
      </c>
      <c r="J234" s="273">
        <v>0</v>
      </c>
      <c r="K234" s="273">
        <v>0</v>
      </c>
      <c r="L234" s="273">
        <v>0</v>
      </c>
      <c r="M234" s="273">
        <v>0</v>
      </c>
      <c r="N234" s="273">
        <v>0</v>
      </c>
      <c r="O234" s="273">
        <v>0</v>
      </c>
      <c r="P234" s="273">
        <v>0</v>
      </c>
      <c r="Q234" s="273">
        <v>0</v>
      </c>
      <c r="R234" s="273">
        <v>0</v>
      </c>
      <c r="S234" s="273">
        <v>0</v>
      </c>
      <c r="T234" s="273">
        <v>0</v>
      </c>
      <c r="U234" s="273">
        <f t="shared" si="35"/>
        <v>0</v>
      </c>
      <c r="V234" s="274">
        <f t="shared" si="36"/>
        <v>0</v>
      </c>
    </row>
    <row r="235" spans="1:22">
      <c r="A235" s="268" t="s">
        <v>42</v>
      </c>
      <c r="B235" s="430" t="s">
        <v>493</v>
      </c>
      <c r="C235" s="273">
        <v>0</v>
      </c>
      <c r="D235" s="273">
        <v>0</v>
      </c>
      <c r="E235" s="273">
        <v>0</v>
      </c>
      <c r="F235" s="273">
        <v>0</v>
      </c>
      <c r="G235" s="273">
        <v>0</v>
      </c>
      <c r="H235" s="273">
        <v>0</v>
      </c>
      <c r="I235" s="273">
        <v>0</v>
      </c>
      <c r="J235" s="273">
        <v>0</v>
      </c>
      <c r="K235" s="273">
        <v>0</v>
      </c>
      <c r="L235" s="273">
        <v>0</v>
      </c>
      <c r="M235" s="273">
        <v>0</v>
      </c>
      <c r="N235" s="273">
        <v>0</v>
      </c>
      <c r="O235" s="273">
        <v>0</v>
      </c>
      <c r="P235" s="273">
        <v>0</v>
      </c>
      <c r="Q235" s="273">
        <v>0</v>
      </c>
      <c r="R235" s="273">
        <v>0</v>
      </c>
      <c r="S235" s="273">
        <v>0</v>
      </c>
      <c r="T235" s="273">
        <v>0</v>
      </c>
      <c r="U235" s="273">
        <f t="shared" si="35"/>
        <v>0</v>
      </c>
      <c r="V235" s="274">
        <f t="shared" si="36"/>
        <v>0</v>
      </c>
    </row>
    <row r="236" spans="1:22">
      <c r="A236" s="268" t="s">
        <v>43</v>
      </c>
      <c r="B236" s="430" t="s">
        <v>631</v>
      </c>
      <c r="C236" s="273">
        <v>0</v>
      </c>
      <c r="D236" s="273">
        <v>0</v>
      </c>
      <c r="E236" s="273">
        <v>0</v>
      </c>
      <c r="F236" s="273">
        <v>0</v>
      </c>
      <c r="G236" s="273">
        <v>0</v>
      </c>
      <c r="H236" s="273">
        <v>0</v>
      </c>
      <c r="I236" s="273">
        <v>0</v>
      </c>
      <c r="J236" s="273">
        <v>0</v>
      </c>
      <c r="K236" s="273">
        <v>0</v>
      </c>
      <c r="L236" s="273">
        <v>0</v>
      </c>
      <c r="M236" s="273">
        <v>0</v>
      </c>
      <c r="N236" s="273">
        <v>0</v>
      </c>
      <c r="O236" s="273">
        <v>0</v>
      </c>
      <c r="P236" s="273">
        <v>0</v>
      </c>
      <c r="Q236" s="273">
        <v>0</v>
      </c>
      <c r="R236" s="273">
        <v>0</v>
      </c>
      <c r="S236" s="273">
        <v>0</v>
      </c>
      <c r="T236" s="273">
        <v>0</v>
      </c>
      <c r="U236" s="273">
        <f t="shared" si="35"/>
        <v>0</v>
      </c>
      <c r="V236" s="274">
        <f t="shared" si="36"/>
        <v>0</v>
      </c>
    </row>
    <row r="237" spans="1:22">
      <c r="A237" s="268" t="s">
        <v>44</v>
      </c>
      <c r="B237" s="430" t="s">
        <v>632</v>
      </c>
      <c r="C237" s="273">
        <v>0</v>
      </c>
      <c r="D237" s="273">
        <v>0</v>
      </c>
      <c r="E237" s="273">
        <v>0</v>
      </c>
      <c r="F237" s="273">
        <v>0</v>
      </c>
      <c r="G237" s="273">
        <v>0</v>
      </c>
      <c r="H237" s="273">
        <v>0</v>
      </c>
      <c r="I237" s="273">
        <v>0</v>
      </c>
      <c r="J237" s="273">
        <v>0</v>
      </c>
      <c r="K237" s="273">
        <v>0</v>
      </c>
      <c r="L237" s="273">
        <v>0</v>
      </c>
      <c r="M237" s="273">
        <v>0</v>
      </c>
      <c r="N237" s="273">
        <v>0</v>
      </c>
      <c r="O237" s="273">
        <v>0</v>
      </c>
      <c r="P237" s="273">
        <v>0</v>
      </c>
      <c r="Q237" s="273">
        <v>0</v>
      </c>
      <c r="R237" s="273">
        <v>0</v>
      </c>
      <c r="S237" s="273">
        <v>0</v>
      </c>
      <c r="T237" s="273">
        <v>0</v>
      </c>
      <c r="U237" s="273">
        <f t="shared" si="35"/>
        <v>0</v>
      </c>
      <c r="V237" s="274">
        <f t="shared" si="36"/>
        <v>0</v>
      </c>
    </row>
    <row r="238" spans="1:22">
      <c r="A238" s="268" t="s">
        <v>45</v>
      </c>
      <c r="B238" s="430" t="s">
        <v>1111</v>
      </c>
      <c r="C238" s="273">
        <v>0</v>
      </c>
      <c r="D238" s="273">
        <v>0</v>
      </c>
      <c r="E238" s="273">
        <v>0</v>
      </c>
      <c r="F238" s="273">
        <v>0</v>
      </c>
      <c r="G238" s="273">
        <v>0</v>
      </c>
      <c r="H238" s="273">
        <v>0</v>
      </c>
      <c r="I238" s="273">
        <v>0</v>
      </c>
      <c r="J238" s="273">
        <v>0</v>
      </c>
      <c r="K238" s="273">
        <v>0</v>
      </c>
      <c r="L238" s="273">
        <v>0</v>
      </c>
      <c r="M238" s="273">
        <v>0</v>
      </c>
      <c r="N238" s="273">
        <v>0</v>
      </c>
      <c r="O238" s="273">
        <v>0</v>
      </c>
      <c r="P238" s="273">
        <v>0</v>
      </c>
      <c r="Q238" s="273">
        <v>0</v>
      </c>
      <c r="R238" s="273">
        <v>0</v>
      </c>
      <c r="S238" s="273">
        <v>0</v>
      </c>
      <c r="T238" s="273">
        <v>0</v>
      </c>
      <c r="U238" s="273">
        <f t="shared" si="35"/>
        <v>0</v>
      </c>
      <c r="V238" s="274">
        <f t="shared" si="36"/>
        <v>0</v>
      </c>
    </row>
    <row r="239" spans="1:22">
      <c r="A239" s="268" t="s">
        <v>46</v>
      </c>
      <c r="B239" s="430" t="s">
        <v>633</v>
      </c>
      <c r="C239" s="273">
        <v>0</v>
      </c>
      <c r="D239" s="273">
        <v>0</v>
      </c>
      <c r="E239" s="273">
        <v>0</v>
      </c>
      <c r="F239" s="273">
        <v>0</v>
      </c>
      <c r="G239" s="273">
        <v>0</v>
      </c>
      <c r="H239" s="273">
        <v>0</v>
      </c>
      <c r="I239" s="273">
        <v>0</v>
      </c>
      <c r="J239" s="273">
        <v>0</v>
      </c>
      <c r="K239" s="273">
        <v>0</v>
      </c>
      <c r="L239" s="273">
        <v>0</v>
      </c>
      <c r="M239" s="273">
        <v>0</v>
      </c>
      <c r="N239" s="273">
        <v>0</v>
      </c>
      <c r="O239" s="273">
        <v>0</v>
      </c>
      <c r="P239" s="273">
        <v>0</v>
      </c>
      <c r="Q239" s="273">
        <v>0</v>
      </c>
      <c r="R239" s="273">
        <v>0</v>
      </c>
      <c r="S239" s="273">
        <v>0</v>
      </c>
      <c r="T239" s="273">
        <v>0</v>
      </c>
      <c r="U239" s="273">
        <f t="shared" si="35"/>
        <v>0</v>
      </c>
      <c r="V239" s="274">
        <f t="shared" si="36"/>
        <v>0</v>
      </c>
    </row>
    <row r="240" spans="1:22">
      <c r="A240" s="268" t="s">
        <v>47</v>
      </c>
      <c r="B240" s="430" t="s">
        <v>634</v>
      </c>
      <c r="C240" s="273">
        <v>0</v>
      </c>
      <c r="D240" s="273">
        <v>0</v>
      </c>
      <c r="E240" s="273">
        <v>0</v>
      </c>
      <c r="F240" s="273">
        <v>0</v>
      </c>
      <c r="G240" s="273">
        <v>0</v>
      </c>
      <c r="H240" s="273">
        <v>0</v>
      </c>
      <c r="I240" s="273">
        <v>0</v>
      </c>
      <c r="J240" s="273">
        <v>0</v>
      </c>
      <c r="K240" s="273">
        <v>0</v>
      </c>
      <c r="L240" s="273">
        <v>0</v>
      </c>
      <c r="M240" s="273">
        <v>0</v>
      </c>
      <c r="N240" s="273">
        <v>0</v>
      </c>
      <c r="O240" s="273">
        <v>0</v>
      </c>
      <c r="P240" s="273">
        <v>0</v>
      </c>
      <c r="Q240" s="273">
        <v>0</v>
      </c>
      <c r="R240" s="273">
        <v>0</v>
      </c>
      <c r="S240" s="273">
        <v>0</v>
      </c>
      <c r="T240" s="273">
        <v>0</v>
      </c>
      <c r="U240" s="273">
        <f t="shared" si="35"/>
        <v>0</v>
      </c>
      <c r="V240" s="274">
        <f t="shared" si="36"/>
        <v>0</v>
      </c>
    </row>
    <row r="241" spans="1:22">
      <c r="A241" s="268" t="s">
        <v>48</v>
      </c>
      <c r="B241" s="430" t="s">
        <v>635</v>
      </c>
      <c r="C241" s="273">
        <v>0</v>
      </c>
      <c r="D241" s="273">
        <v>0</v>
      </c>
      <c r="E241" s="273">
        <v>0</v>
      </c>
      <c r="F241" s="273">
        <v>0</v>
      </c>
      <c r="G241" s="273">
        <v>0</v>
      </c>
      <c r="H241" s="273">
        <v>0</v>
      </c>
      <c r="I241" s="273">
        <v>0</v>
      </c>
      <c r="J241" s="273">
        <v>0</v>
      </c>
      <c r="K241" s="273">
        <v>0</v>
      </c>
      <c r="L241" s="273">
        <v>0</v>
      </c>
      <c r="M241" s="273">
        <v>0</v>
      </c>
      <c r="N241" s="273">
        <v>0</v>
      </c>
      <c r="O241" s="273">
        <v>0</v>
      </c>
      <c r="P241" s="273">
        <v>0</v>
      </c>
      <c r="Q241" s="273">
        <v>0</v>
      </c>
      <c r="R241" s="273">
        <v>0</v>
      </c>
      <c r="S241" s="273">
        <v>0</v>
      </c>
      <c r="T241" s="273">
        <v>0</v>
      </c>
      <c r="U241" s="273">
        <f t="shared" si="35"/>
        <v>0</v>
      </c>
      <c r="V241" s="274">
        <f t="shared" si="36"/>
        <v>0</v>
      </c>
    </row>
    <row r="242" spans="1:22">
      <c r="A242" s="268" t="s">
        <v>49</v>
      </c>
      <c r="B242" s="430" t="s">
        <v>636</v>
      </c>
      <c r="C242" s="273">
        <v>0</v>
      </c>
      <c r="D242" s="273">
        <v>0</v>
      </c>
      <c r="E242" s="273">
        <v>0</v>
      </c>
      <c r="F242" s="273">
        <v>0</v>
      </c>
      <c r="G242" s="273">
        <v>0</v>
      </c>
      <c r="H242" s="273">
        <v>0</v>
      </c>
      <c r="I242" s="273">
        <v>0</v>
      </c>
      <c r="J242" s="273">
        <v>0</v>
      </c>
      <c r="K242" s="273">
        <v>0</v>
      </c>
      <c r="L242" s="273">
        <v>0</v>
      </c>
      <c r="M242" s="273">
        <v>0</v>
      </c>
      <c r="N242" s="273">
        <v>0</v>
      </c>
      <c r="O242" s="273">
        <v>0</v>
      </c>
      <c r="P242" s="273">
        <v>0</v>
      </c>
      <c r="Q242" s="273">
        <v>0</v>
      </c>
      <c r="R242" s="273">
        <v>0</v>
      </c>
      <c r="S242" s="273">
        <v>0</v>
      </c>
      <c r="T242" s="273">
        <v>0</v>
      </c>
      <c r="U242" s="273">
        <f t="shared" si="35"/>
        <v>0</v>
      </c>
      <c r="V242" s="274">
        <f t="shared" si="36"/>
        <v>0</v>
      </c>
    </row>
    <row r="243" spans="1:22">
      <c r="A243" s="268" t="s">
        <v>50</v>
      </c>
      <c r="B243" s="430" t="s">
        <v>637</v>
      </c>
      <c r="C243" s="273">
        <v>0</v>
      </c>
      <c r="D243" s="273">
        <v>0</v>
      </c>
      <c r="E243" s="273">
        <v>0</v>
      </c>
      <c r="F243" s="273">
        <v>0</v>
      </c>
      <c r="G243" s="273">
        <v>0</v>
      </c>
      <c r="H243" s="273">
        <v>0</v>
      </c>
      <c r="I243" s="273">
        <v>0</v>
      </c>
      <c r="J243" s="273">
        <v>0</v>
      </c>
      <c r="K243" s="273">
        <v>0</v>
      </c>
      <c r="L243" s="273">
        <v>0</v>
      </c>
      <c r="M243" s="273">
        <v>0</v>
      </c>
      <c r="N243" s="273">
        <v>0</v>
      </c>
      <c r="O243" s="273">
        <v>0</v>
      </c>
      <c r="P243" s="273">
        <v>0</v>
      </c>
      <c r="Q243" s="273">
        <v>0</v>
      </c>
      <c r="R243" s="273">
        <v>0</v>
      </c>
      <c r="S243" s="273">
        <v>0</v>
      </c>
      <c r="T243" s="273">
        <v>0</v>
      </c>
      <c r="U243" s="273">
        <f t="shared" si="35"/>
        <v>0</v>
      </c>
      <c r="V243" s="274">
        <f t="shared" si="36"/>
        <v>0</v>
      </c>
    </row>
    <row r="244" spans="1:22">
      <c r="A244" s="268" t="s">
        <v>51</v>
      </c>
      <c r="B244" s="430" t="s">
        <v>638</v>
      </c>
      <c r="C244" s="273">
        <v>0</v>
      </c>
      <c r="D244" s="273">
        <v>0</v>
      </c>
      <c r="E244" s="273">
        <v>0</v>
      </c>
      <c r="F244" s="273">
        <v>0</v>
      </c>
      <c r="G244" s="273">
        <v>0</v>
      </c>
      <c r="H244" s="273">
        <v>0</v>
      </c>
      <c r="I244" s="273">
        <v>0</v>
      </c>
      <c r="J244" s="273">
        <v>0</v>
      </c>
      <c r="K244" s="273">
        <v>0</v>
      </c>
      <c r="L244" s="273">
        <v>0</v>
      </c>
      <c r="M244" s="273">
        <v>0</v>
      </c>
      <c r="N244" s="273">
        <v>0</v>
      </c>
      <c r="O244" s="273">
        <v>0</v>
      </c>
      <c r="P244" s="273">
        <v>0</v>
      </c>
      <c r="Q244" s="273">
        <v>0</v>
      </c>
      <c r="R244" s="273">
        <v>0</v>
      </c>
      <c r="S244" s="273">
        <v>0</v>
      </c>
      <c r="T244" s="273">
        <v>0</v>
      </c>
      <c r="U244" s="273">
        <f t="shared" si="35"/>
        <v>0</v>
      </c>
      <c r="V244" s="274">
        <f t="shared" si="36"/>
        <v>0</v>
      </c>
    </row>
    <row r="245" spans="1:22">
      <c r="A245" s="268" t="s">
        <v>52</v>
      </c>
      <c r="B245" s="517" t="s">
        <v>1112</v>
      </c>
      <c r="C245" s="273">
        <v>0</v>
      </c>
      <c r="D245" s="273">
        <v>0</v>
      </c>
      <c r="E245" s="273">
        <v>0</v>
      </c>
      <c r="F245" s="273">
        <v>0</v>
      </c>
      <c r="G245" s="273">
        <v>0</v>
      </c>
      <c r="H245" s="273">
        <v>0</v>
      </c>
      <c r="I245" s="273">
        <v>0</v>
      </c>
      <c r="J245" s="273">
        <v>0</v>
      </c>
      <c r="K245" s="273">
        <v>0</v>
      </c>
      <c r="L245" s="273">
        <v>0</v>
      </c>
      <c r="M245" s="273">
        <v>0</v>
      </c>
      <c r="N245" s="273">
        <v>0</v>
      </c>
      <c r="O245" s="273">
        <v>0</v>
      </c>
      <c r="P245" s="273">
        <v>0</v>
      </c>
      <c r="Q245" s="273">
        <v>0</v>
      </c>
      <c r="R245" s="273">
        <v>0</v>
      </c>
      <c r="S245" s="273">
        <v>0</v>
      </c>
      <c r="T245" s="273">
        <v>0</v>
      </c>
      <c r="U245" s="273">
        <f t="shared" si="35"/>
        <v>0</v>
      </c>
      <c r="V245" s="274">
        <f t="shared" si="36"/>
        <v>0</v>
      </c>
    </row>
    <row r="246" spans="1:22">
      <c r="A246" s="269" t="s">
        <v>146</v>
      </c>
      <c r="B246" s="430" t="s">
        <v>639</v>
      </c>
      <c r="C246" s="273">
        <v>0</v>
      </c>
      <c r="D246" s="273">
        <v>0</v>
      </c>
      <c r="E246" s="273">
        <v>0</v>
      </c>
      <c r="F246" s="273">
        <v>0</v>
      </c>
      <c r="G246" s="273">
        <v>0</v>
      </c>
      <c r="H246" s="273">
        <v>0</v>
      </c>
      <c r="I246" s="273">
        <v>0</v>
      </c>
      <c r="J246" s="273">
        <v>0</v>
      </c>
      <c r="K246" s="273">
        <v>0</v>
      </c>
      <c r="L246" s="273">
        <v>0</v>
      </c>
      <c r="M246" s="273">
        <v>0</v>
      </c>
      <c r="N246" s="273">
        <v>0</v>
      </c>
      <c r="O246" s="273">
        <v>0</v>
      </c>
      <c r="P246" s="273">
        <v>0</v>
      </c>
      <c r="Q246" s="273">
        <v>0</v>
      </c>
      <c r="R246" s="273">
        <v>0</v>
      </c>
      <c r="S246" s="273">
        <v>0</v>
      </c>
      <c r="T246" s="273">
        <v>0</v>
      </c>
      <c r="U246" s="273">
        <f t="shared" si="35"/>
        <v>0</v>
      </c>
      <c r="V246" s="274">
        <f t="shared" si="36"/>
        <v>0</v>
      </c>
    </row>
    <row r="247" spans="1:22">
      <c r="A247" s="269" t="s">
        <v>147</v>
      </c>
      <c r="B247" s="430" t="s">
        <v>640</v>
      </c>
      <c r="C247" s="273">
        <v>0</v>
      </c>
      <c r="D247" s="273">
        <v>0</v>
      </c>
      <c r="E247" s="273">
        <v>0</v>
      </c>
      <c r="F247" s="273">
        <v>0</v>
      </c>
      <c r="G247" s="273">
        <v>0</v>
      </c>
      <c r="H247" s="273">
        <v>0</v>
      </c>
      <c r="I247" s="273">
        <v>0</v>
      </c>
      <c r="J247" s="273">
        <v>0</v>
      </c>
      <c r="K247" s="273">
        <v>0</v>
      </c>
      <c r="L247" s="273">
        <v>0</v>
      </c>
      <c r="M247" s="273">
        <v>0</v>
      </c>
      <c r="N247" s="273">
        <v>0</v>
      </c>
      <c r="O247" s="273">
        <v>0</v>
      </c>
      <c r="P247" s="273">
        <v>0</v>
      </c>
      <c r="Q247" s="273">
        <v>0</v>
      </c>
      <c r="R247" s="273">
        <v>0</v>
      </c>
      <c r="S247" s="273">
        <v>0</v>
      </c>
      <c r="T247" s="273">
        <v>0</v>
      </c>
      <c r="U247" s="273">
        <f t="shared" si="35"/>
        <v>0</v>
      </c>
      <c r="V247" s="274">
        <f t="shared" si="36"/>
        <v>0</v>
      </c>
    </row>
    <row r="248" spans="1:22">
      <c r="A248" s="393"/>
      <c r="B248" s="394" t="s">
        <v>28</v>
      </c>
      <c r="C248" s="395">
        <f t="shared" ref="C248:T248" si="37">SUM(C232:C247)</f>
        <v>0</v>
      </c>
      <c r="D248" s="395">
        <f t="shared" si="37"/>
        <v>0</v>
      </c>
      <c r="E248" s="395">
        <f t="shared" si="37"/>
        <v>0</v>
      </c>
      <c r="F248" s="395">
        <f t="shared" si="37"/>
        <v>0</v>
      </c>
      <c r="G248" s="395">
        <f t="shared" si="37"/>
        <v>0</v>
      </c>
      <c r="H248" s="395">
        <f t="shared" si="37"/>
        <v>0</v>
      </c>
      <c r="I248" s="395">
        <f t="shared" si="37"/>
        <v>0</v>
      </c>
      <c r="J248" s="395">
        <f t="shared" si="37"/>
        <v>0</v>
      </c>
      <c r="K248" s="395">
        <f t="shared" si="37"/>
        <v>0</v>
      </c>
      <c r="L248" s="395">
        <f t="shared" si="37"/>
        <v>0</v>
      </c>
      <c r="M248" s="395">
        <f t="shared" si="37"/>
        <v>0</v>
      </c>
      <c r="N248" s="395">
        <f t="shared" si="37"/>
        <v>0</v>
      </c>
      <c r="O248" s="395">
        <f t="shared" si="37"/>
        <v>0</v>
      </c>
      <c r="P248" s="395">
        <f t="shared" si="37"/>
        <v>0</v>
      </c>
      <c r="Q248" s="395">
        <f t="shared" si="37"/>
        <v>0</v>
      </c>
      <c r="R248" s="395">
        <f t="shared" si="37"/>
        <v>0</v>
      </c>
      <c r="S248" s="395">
        <f>SUM(S232:S247)</f>
        <v>0</v>
      </c>
      <c r="T248" s="395">
        <f t="shared" si="37"/>
        <v>0</v>
      </c>
      <c r="U248" s="395">
        <f>SUM(C248:T248)</f>
        <v>0</v>
      </c>
      <c r="V248" s="396">
        <f>SUM(AVERAGE(C248:T248))</f>
        <v>0</v>
      </c>
    </row>
    <row r="249" spans="1:22">
      <c r="A249" s="104"/>
      <c r="B249" s="104"/>
      <c r="C249" s="273" t="s">
        <v>0</v>
      </c>
      <c r="D249" s="273" t="s">
        <v>1</v>
      </c>
      <c r="E249" s="273" t="s">
        <v>2</v>
      </c>
      <c r="F249" s="273" t="s">
        <v>3</v>
      </c>
      <c r="G249" s="273" t="s">
        <v>4</v>
      </c>
      <c r="H249" s="273" t="s">
        <v>5</v>
      </c>
      <c r="I249" s="273" t="s">
        <v>6</v>
      </c>
      <c r="J249" s="273" t="s">
        <v>7</v>
      </c>
      <c r="K249" s="273" t="s">
        <v>8</v>
      </c>
      <c r="L249" s="273" t="s">
        <v>9</v>
      </c>
      <c r="M249" s="273" t="s">
        <v>10</v>
      </c>
      <c r="N249" s="273" t="s">
        <v>11</v>
      </c>
      <c r="O249" s="273" t="s">
        <v>12</v>
      </c>
      <c r="P249" s="273" t="s">
        <v>13</v>
      </c>
      <c r="Q249" s="273" t="s">
        <v>14</v>
      </c>
      <c r="R249" s="273" t="s">
        <v>15</v>
      </c>
      <c r="S249" s="273" t="s">
        <v>16</v>
      </c>
      <c r="T249" s="273" t="s">
        <v>202</v>
      </c>
      <c r="U249" s="273" t="s">
        <v>37</v>
      </c>
      <c r="V249" s="274" t="s">
        <v>38</v>
      </c>
    </row>
    <row r="250" spans="1:22">
      <c r="A250" s="177"/>
      <c r="B250" s="178" t="s">
        <v>144</v>
      </c>
      <c r="C250" s="311"/>
      <c r="D250" s="311"/>
      <c r="E250" s="311"/>
      <c r="F250" s="311"/>
      <c r="G250" s="311"/>
      <c r="H250" s="311"/>
      <c r="I250" s="311"/>
      <c r="J250" s="311"/>
      <c r="K250" s="311"/>
      <c r="L250" s="311"/>
      <c r="M250" s="311"/>
      <c r="N250" s="311"/>
      <c r="O250" s="311"/>
      <c r="P250" s="311"/>
      <c r="Q250" s="311"/>
      <c r="R250" s="311"/>
      <c r="S250" s="311"/>
      <c r="T250" s="311"/>
      <c r="U250" s="311"/>
      <c r="V250" s="312"/>
    </row>
    <row r="251" spans="1:22">
      <c r="A251" s="268" t="s">
        <v>39</v>
      </c>
      <c r="B251" s="430" t="s">
        <v>571</v>
      </c>
      <c r="C251" s="273">
        <v>0</v>
      </c>
      <c r="D251" s="273">
        <v>0</v>
      </c>
      <c r="E251" s="273">
        <v>0</v>
      </c>
      <c r="F251" s="273">
        <v>0</v>
      </c>
      <c r="G251" s="273">
        <v>0</v>
      </c>
      <c r="H251" s="273">
        <v>0</v>
      </c>
      <c r="I251" s="273">
        <v>0</v>
      </c>
      <c r="J251" s="273">
        <v>0</v>
      </c>
      <c r="K251" s="273">
        <v>0</v>
      </c>
      <c r="L251" s="273">
        <v>0</v>
      </c>
      <c r="M251" s="273">
        <v>0</v>
      </c>
      <c r="N251" s="273">
        <v>0</v>
      </c>
      <c r="O251" s="273">
        <v>0</v>
      </c>
      <c r="P251" s="273">
        <v>0</v>
      </c>
      <c r="Q251" s="273">
        <v>0</v>
      </c>
      <c r="R251" s="273">
        <v>0</v>
      </c>
      <c r="S251" s="273">
        <v>0</v>
      </c>
      <c r="T251" s="273">
        <v>0</v>
      </c>
      <c r="U251" s="273">
        <f t="shared" ref="U251:U266" si="38">SUM(C251:T251)</f>
        <v>0</v>
      </c>
      <c r="V251" s="274">
        <f t="shared" ref="V251:V266" si="39">U251/18</f>
        <v>0</v>
      </c>
    </row>
    <row r="252" spans="1:22">
      <c r="A252" s="268" t="s">
        <v>40</v>
      </c>
      <c r="B252" s="430" t="s">
        <v>615</v>
      </c>
      <c r="C252" s="273">
        <v>0</v>
      </c>
      <c r="D252" s="273">
        <v>0</v>
      </c>
      <c r="E252" s="273">
        <v>0</v>
      </c>
      <c r="F252" s="273">
        <v>0</v>
      </c>
      <c r="G252" s="273">
        <v>0</v>
      </c>
      <c r="H252" s="273">
        <v>0</v>
      </c>
      <c r="I252" s="273">
        <v>0</v>
      </c>
      <c r="J252" s="273">
        <v>0</v>
      </c>
      <c r="K252" s="273">
        <v>0</v>
      </c>
      <c r="L252" s="273">
        <v>0</v>
      </c>
      <c r="M252" s="273">
        <v>0</v>
      </c>
      <c r="N252" s="273">
        <v>0</v>
      </c>
      <c r="O252" s="273">
        <v>0</v>
      </c>
      <c r="P252" s="273">
        <v>0</v>
      </c>
      <c r="Q252" s="273">
        <v>0</v>
      </c>
      <c r="R252" s="273">
        <v>0</v>
      </c>
      <c r="S252" s="273">
        <v>0</v>
      </c>
      <c r="T252" s="273">
        <v>0</v>
      </c>
      <c r="U252" s="273">
        <f t="shared" si="38"/>
        <v>0</v>
      </c>
      <c r="V252" s="274">
        <f t="shared" si="39"/>
        <v>0</v>
      </c>
    </row>
    <row r="253" spans="1:22">
      <c r="A253" s="268" t="s">
        <v>41</v>
      </c>
      <c r="B253" s="517" t="s">
        <v>960</v>
      </c>
      <c r="C253" s="273">
        <v>0</v>
      </c>
      <c r="D253" s="273">
        <v>0</v>
      </c>
      <c r="E253" s="273">
        <v>0</v>
      </c>
      <c r="F253" s="273">
        <v>0</v>
      </c>
      <c r="G253" s="273">
        <v>0</v>
      </c>
      <c r="H253" s="273">
        <v>0</v>
      </c>
      <c r="I253" s="273">
        <v>0</v>
      </c>
      <c r="J253" s="273">
        <v>0</v>
      </c>
      <c r="K253" s="273">
        <v>0</v>
      </c>
      <c r="L253" s="273">
        <v>0</v>
      </c>
      <c r="M253" s="273">
        <v>0</v>
      </c>
      <c r="N253" s="273">
        <v>0</v>
      </c>
      <c r="O253" s="273">
        <v>0</v>
      </c>
      <c r="P253" s="273">
        <v>0</v>
      </c>
      <c r="Q253" s="273">
        <v>0</v>
      </c>
      <c r="R253" s="273">
        <v>0</v>
      </c>
      <c r="S253" s="273">
        <v>0</v>
      </c>
      <c r="T253" s="273">
        <v>0</v>
      </c>
      <c r="U253" s="273">
        <f t="shared" si="38"/>
        <v>0</v>
      </c>
      <c r="V253" s="274">
        <f t="shared" si="39"/>
        <v>0</v>
      </c>
    </row>
    <row r="254" spans="1:22">
      <c r="A254" s="268" t="s">
        <v>42</v>
      </c>
      <c r="B254" s="517" t="s">
        <v>847</v>
      </c>
      <c r="C254" s="273">
        <v>0</v>
      </c>
      <c r="D254" s="273">
        <v>0</v>
      </c>
      <c r="E254" s="273">
        <v>0</v>
      </c>
      <c r="F254" s="273">
        <v>0</v>
      </c>
      <c r="G254" s="273">
        <v>0</v>
      </c>
      <c r="H254" s="273">
        <v>0</v>
      </c>
      <c r="I254" s="273">
        <v>0</v>
      </c>
      <c r="J254" s="273">
        <v>0</v>
      </c>
      <c r="K254" s="273">
        <v>0</v>
      </c>
      <c r="L254" s="273">
        <v>0</v>
      </c>
      <c r="M254" s="273">
        <v>0</v>
      </c>
      <c r="N254" s="273">
        <v>0</v>
      </c>
      <c r="O254" s="273">
        <v>0</v>
      </c>
      <c r="P254" s="273">
        <v>0</v>
      </c>
      <c r="Q254" s="273">
        <v>0</v>
      </c>
      <c r="R254" s="273">
        <v>0</v>
      </c>
      <c r="S254" s="273">
        <v>0</v>
      </c>
      <c r="T254" s="273">
        <v>0</v>
      </c>
      <c r="U254" s="273">
        <f t="shared" si="38"/>
        <v>0</v>
      </c>
      <c r="V254" s="274">
        <f t="shared" si="39"/>
        <v>0</v>
      </c>
    </row>
    <row r="255" spans="1:22">
      <c r="A255" s="268" t="s">
        <v>43</v>
      </c>
      <c r="B255" s="430" t="s">
        <v>617</v>
      </c>
      <c r="C255" s="273">
        <v>0</v>
      </c>
      <c r="D255" s="273">
        <v>0</v>
      </c>
      <c r="E255" s="273">
        <v>0</v>
      </c>
      <c r="F255" s="273">
        <v>0</v>
      </c>
      <c r="G255" s="273">
        <v>0</v>
      </c>
      <c r="H255" s="273">
        <v>0</v>
      </c>
      <c r="I255" s="273">
        <v>0</v>
      </c>
      <c r="J255" s="273">
        <v>0</v>
      </c>
      <c r="K255" s="273">
        <v>0</v>
      </c>
      <c r="L255" s="273">
        <v>0</v>
      </c>
      <c r="M255" s="273">
        <v>0</v>
      </c>
      <c r="N255" s="273">
        <v>0</v>
      </c>
      <c r="O255" s="273">
        <v>0</v>
      </c>
      <c r="P255" s="273">
        <v>0</v>
      </c>
      <c r="Q255" s="273">
        <v>0</v>
      </c>
      <c r="R255" s="273">
        <v>0</v>
      </c>
      <c r="S255" s="273">
        <v>0</v>
      </c>
      <c r="T255" s="273">
        <v>0</v>
      </c>
      <c r="U255" s="273">
        <f t="shared" si="38"/>
        <v>0</v>
      </c>
      <c r="V255" s="274">
        <f t="shared" si="39"/>
        <v>0</v>
      </c>
    </row>
    <row r="256" spans="1:22">
      <c r="A256" s="268" t="s">
        <v>44</v>
      </c>
      <c r="B256" s="430" t="s">
        <v>618</v>
      </c>
      <c r="C256" s="273">
        <v>0</v>
      </c>
      <c r="D256" s="273">
        <v>0</v>
      </c>
      <c r="E256" s="273">
        <v>0</v>
      </c>
      <c r="F256" s="273">
        <v>0</v>
      </c>
      <c r="G256" s="273">
        <v>0</v>
      </c>
      <c r="H256" s="273">
        <v>0</v>
      </c>
      <c r="I256" s="273">
        <v>0</v>
      </c>
      <c r="J256" s="273">
        <v>0</v>
      </c>
      <c r="K256" s="273">
        <v>0</v>
      </c>
      <c r="L256" s="273">
        <v>0</v>
      </c>
      <c r="M256" s="273">
        <v>0</v>
      </c>
      <c r="N256" s="273">
        <v>0</v>
      </c>
      <c r="O256" s="273">
        <v>0</v>
      </c>
      <c r="P256" s="273">
        <v>0</v>
      </c>
      <c r="Q256" s="273">
        <v>0</v>
      </c>
      <c r="R256" s="273">
        <v>0</v>
      </c>
      <c r="S256" s="273">
        <v>0</v>
      </c>
      <c r="T256" s="273">
        <v>0</v>
      </c>
      <c r="U256" s="273">
        <f t="shared" si="38"/>
        <v>0</v>
      </c>
      <c r="V256" s="274">
        <f t="shared" si="39"/>
        <v>0</v>
      </c>
    </row>
    <row r="257" spans="1:22">
      <c r="A257" s="268" t="s">
        <v>45</v>
      </c>
      <c r="B257" s="430" t="s">
        <v>619</v>
      </c>
      <c r="C257" s="273">
        <v>0</v>
      </c>
      <c r="D257" s="273">
        <v>0</v>
      </c>
      <c r="E257" s="273">
        <v>0</v>
      </c>
      <c r="F257" s="273">
        <v>0</v>
      </c>
      <c r="G257" s="273">
        <v>0</v>
      </c>
      <c r="H257" s="273">
        <v>0</v>
      </c>
      <c r="I257" s="273">
        <v>0</v>
      </c>
      <c r="J257" s="273">
        <v>0</v>
      </c>
      <c r="K257" s="273">
        <v>0</v>
      </c>
      <c r="L257" s="273">
        <v>0</v>
      </c>
      <c r="M257" s="273">
        <v>0</v>
      </c>
      <c r="N257" s="273">
        <v>0</v>
      </c>
      <c r="O257" s="273">
        <v>0</v>
      </c>
      <c r="P257" s="273">
        <v>0</v>
      </c>
      <c r="Q257" s="273">
        <v>0</v>
      </c>
      <c r="R257" s="273">
        <v>0</v>
      </c>
      <c r="S257" s="273">
        <v>0</v>
      </c>
      <c r="T257" s="273">
        <v>0</v>
      </c>
      <c r="U257" s="273">
        <f t="shared" si="38"/>
        <v>0</v>
      </c>
      <c r="V257" s="274">
        <f t="shared" si="39"/>
        <v>0</v>
      </c>
    </row>
    <row r="258" spans="1:22">
      <c r="A258" s="268" t="s">
        <v>46</v>
      </c>
      <c r="B258" s="430" t="s">
        <v>620</v>
      </c>
      <c r="C258" s="273">
        <v>0</v>
      </c>
      <c r="D258" s="273">
        <v>0</v>
      </c>
      <c r="E258" s="273">
        <v>0</v>
      </c>
      <c r="F258" s="273">
        <v>0</v>
      </c>
      <c r="G258" s="273">
        <v>0</v>
      </c>
      <c r="H258" s="273">
        <v>0</v>
      </c>
      <c r="I258" s="273">
        <v>0</v>
      </c>
      <c r="J258" s="273">
        <v>0</v>
      </c>
      <c r="K258" s="273">
        <v>0</v>
      </c>
      <c r="L258" s="273">
        <v>0</v>
      </c>
      <c r="M258" s="273">
        <v>0</v>
      </c>
      <c r="N258" s="273">
        <v>0</v>
      </c>
      <c r="O258" s="273">
        <v>0</v>
      </c>
      <c r="P258" s="273">
        <v>0</v>
      </c>
      <c r="Q258" s="273">
        <v>0</v>
      </c>
      <c r="R258" s="273">
        <v>0</v>
      </c>
      <c r="S258" s="273">
        <v>0</v>
      </c>
      <c r="T258" s="273">
        <v>0</v>
      </c>
      <c r="U258" s="273">
        <f t="shared" si="38"/>
        <v>0</v>
      </c>
      <c r="V258" s="274">
        <f t="shared" si="39"/>
        <v>0</v>
      </c>
    </row>
    <row r="259" spans="1:22">
      <c r="A259" s="268" t="s">
        <v>47</v>
      </c>
      <c r="B259" s="430" t="s">
        <v>621</v>
      </c>
      <c r="C259" s="273">
        <v>0</v>
      </c>
      <c r="D259" s="273">
        <v>0</v>
      </c>
      <c r="E259" s="273">
        <v>0</v>
      </c>
      <c r="F259" s="273">
        <v>0</v>
      </c>
      <c r="G259" s="273">
        <v>0</v>
      </c>
      <c r="H259" s="273">
        <v>0</v>
      </c>
      <c r="I259" s="273">
        <v>0</v>
      </c>
      <c r="J259" s="273">
        <v>0</v>
      </c>
      <c r="K259" s="273">
        <v>0</v>
      </c>
      <c r="L259" s="273">
        <v>0</v>
      </c>
      <c r="M259" s="273">
        <v>0</v>
      </c>
      <c r="N259" s="273">
        <v>0</v>
      </c>
      <c r="O259" s="273">
        <v>0</v>
      </c>
      <c r="P259" s="273">
        <v>0</v>
      </c>
      <c r="Q259" s="273">
        <v>0</v>
      </c>
      <c r="R259" s="273">
        <v>0</v>
      </c>
      <c r="S259" s="273">
        <v>0</v>
      </c>
      <c r="T259" s="273">
        <v>0</v>
      </c>
      <c r="U259" s="273">
        <f t="shared" si="38"/>
        <v>0</v>
      </c>
      <c r="V259" s="274">
        <f t="shared" si="39"/>
        <v>0</v>
      </c>
    </row>
    <row r="260" spans="1:22">
      <c r="A260" s="268" t="s">
        <v>48</v>
      </c>
      <c r="B260" s="430" t="s">
        <v>622</v>
      </c>
      <c r="C260" s="273">
        <v>0</v>
      </c>
      <c r="D260" s="273">
        <v>0</v>
      </c>
      <c r="E260" s="273">
        <v>0</v>
      </c>
      <c r="F260" s="273">
        <v>0</v>
      </c>
      <c r="G260" s="273">
        <v>0</v>
      </c>
      <c r="H260" s="273">
        <v>0</v>
      </c>
      <c r="I260" s="273">
        <v>0</v>
      </c>
      <c r="J260" s="273">
        <v>0</v>
      </c>
      <c r="K260" s="273">
        <v>0</v>
      </c>
      <c r="L260" s="273">
        <v>0</v>
      </c>
      <c r="M260" s="273">
        <v>0</v>
      </c>
      <c r="N260" s="273">
        <v>0</v>
      </c>
      <c r="O260" s="273">
        <v>0</v>
      </c>
      <c r="P260" s="273">
        <v>0</v>
      </c>
      <c r="Q260" s="273">
        <v>0</v>
      </c>
      <c r="R260" s="273">
        <v>0</v>
      </c>
      <c r="S260" s="273">
        <v>0</v>
      </c>
      <c r="T260" s="273">
        <v>0</v>
      </c>
      <c r="U260" s="273">
        <f t="shared" si="38"/>
        <v>0</v>
      </c>
      <c r="V260" s="274">
        <f t="shared" si="39"/>
        <v>0</v>
      </c>
    </row>
    <row r="261" spans="1:22">
      <c r="A261" s="268" t="s">
        <v>49</v>
      </c>
      <c r="B261" s="430" t="s">
        <v>623</v>
      </c>
      <c r="C261" s="273">
        <v>0</v>
      </c>
      <c r="D261" s="273">
        <v>0</v>
      </c>
      <c r="E261" s="273">
        <v>0</v>
      </c>
      <c r="F261" s="273">
        <v>0</v>
      </c>
      <c r="G261" s="273">
        <v>0</v>
      </c>
      <c r="H261" s="273">
        <v>0</v>
      </c>
      <c r="I261" s="273">
        <v>0</v>
      </c>
      <c r="J261" s="273">
        <v>0</v>
      </c>
      <c r="K261" s="273">
        <v>0</v>
      </c>
      <c r="L261" s="273">
        <v>0</v>
      </c>
      <c r="M261" s="273">
        <v>0</v>
      </c>
      <c r="N261" s="273">
        <v>0</v>
      </c>
      <c r="O261" s="273">
        <v>0</v>
      </c>
      <c r="P261" s="273">
        <v>0</v>
      </c>
      <c r="Q261" s="273">
        <v>0</v>
      </c>
      <c r="R261" s="273">
        <v>0</v>
      </c>
      <c r="S261" s="273">
        <v>0</v>
      </c>
      <c r="T261" s="273">
        <v>0</v>
      </c>
      <c r="U261" s="273">
        <f t="shared" si="38"/>
        <v>0</v>
      </c>
      <c r="V261" s="274">
        <f t="shared" si="39"/>
        <v>0</v>
      </c>
    </row>
    <row r="262" spans="1:22">
      <c r="A262" s="268" t="s">
        <v>50</v>
      </c>
      <c r="B262" s="430" t="s">
        <v>624</v>
      </c>
      <c r="C262" s="273">
        <v>0</v>
      </c>
      <c r="D262" s="273">
        <v>0</v>
      </c>
      <c r="E262" s="273">
        <v>0</v>
      </c>
      <c r="F262" s="273">
        <v>0</v>
      </c>
      <c r="G262" s="273">
        <v>0</v>
      </c>
      <c r="H262" s="273">
        <v>0</v>
      </c>
      <c r="I262" s="273">
        <v>0</v>
      </c>
      <c r="J262" s="273">
        <v>0</v>
      </c>
      <c r="K262" s="273">
        <v>0</v>
      </c>
      <c r="L262" s="273">
        <v>0</v>
      </c>
      <c r="M262" s="273">
        <v>0</v>
      </c>
      <c r="N262" s="273">
        <v>0</v>
      </c>
      <c r="O262" s="273">
        <v>0</v>
      </c>
      <c r="P262" s="273">
        <v>0</v>
      </c>
      <c r="Q262" s="273">
        <v>0</v>
      </c>
      <c r="R262" s="273">
        <v>0</v>
      </c>
      <c r="S262" s="273">
        <v>0</v>
      </c>
      <c r="T262" s="273">
        <v>0</v>
      </c>
      <c r="U262" s="273">
        <f t="shared" si="38"/>
        <v>0</v>
      </c>
      <c r="V262" s="274">
        <f t="shared" si="39"/>
        <v>0</v>
      </c>
    </row>
    <row r="263" spans="1:22">
      <c r="A263" s="268" t="s">
        <v>51</v>
      </c>
      <c r="B263" s="430" t="s">
        <v>625</v>
      </c>
      <c r="C263" s="273">
        <v>0</v>
      </c>
      <c r="D263" s="273">
        <v>0</v>
      </c>
      <c r="E263" s="273">
        <v>0</v>
      </c>
      <c r="F263" s="273">
        <v>0</v>
      </c>
      <c r="G263" s="273">
        <v>0</v>
      </c>
      <c r="H263" s="273">
        <v>0</v>
      </c>
      <c r="I263" s="273">
        <v>0</v>
      </c>
      <c r="J263" s="273">
        <v>0</v>
      </c>
      <c r="K263" s="273">
        <v>0</v>
      </c>
      <c r="L263" s="273">
        <v>0</v>
      </c>
      <c r="M263" s="273">
        <v>0</v>
      </c>
      <c r="N263" s="273">
        <v>0</v>
      </c>
      <c r="O263" s="273">
        <v>0</v>
      </c>
      <c r="P263" s="273">
        <v>0</v>
      </c>
      <c r="Q263" s="273">
        <v>0</v>
      </c>
      <c r="R263" s="273">
        <v>0</v>
      </c>
      <c r="S263" s="273">
        <v>0</v>
      </c>
      <c r="T263" s="273">
        <v>0</v>
      </c>
      <c r="U263" s="273">
        <f t="shared" si="38"/>
        <v>0</v>
      </c>
      <c r="V263" s="274">
        <f t="shared" si="39"/>
        <v>0</v>
      </c>
    </row>
    <row r="264" spans="1:22">
      <c r="A264" s="268" t="s">
        <v>52</v>
      </c>
      <c r="B264" s="517" t="s">
        <v>849</v>
      </c>
      <c r="C264" s="273">
        <v>0</v>
      </c>
      <c r="D264" s="273">
        <v>0</v>
      </c>
      <c r="E264" s="273">
        <v>0</v>
      </c>
      <c r="F264" s="273">
        <v>0</v>
      </c>
      <c r="G264" s="273">
        <v>0</v>
      </c>
      <c r="H264" s="273">
        <v>0</v>
      </c>
      <c r="I264" s="273">
        <v>0</v>
      </c>
      <c r="J264" s="273">
        <v>0</v>
      </c>
      <c r="K264" s="273">
        <v>0</v>
      </c>
      <c r="L264" s="273">
        <v>0</v>
      </c>
      <c r="M264" s="273">
        <v>0</v>
      </c>
      <c r="N264" s="273">
        <v>0</v>
      </c>
      <c r="O264" s="273">
        <v>0</v>
      </c>
      <c r="P264" s="273">
        <v>0</v>
      </c>
      <c r="Q264" s="273">
        <v>0</v>
      </c>
      <c r="R264" s="273">
        <v>0</v>
      </c>
      <c r="S264" s="273">
        <v>0</v>
      </c>
      <c r="T264" s="273">
        <v>0</v>
      </c>
      <c r="U264" s="273">
        <f t="shared" si="38"/>
        <v>0</v>
      </c>
      <c r="V264" s="274">
        <f t="shared" si="39"/>
        <v>0</v>
      </c>
    </row>
    <row r="265" spans="1:22">
      <c r="A265" s="269" t="s">
        <v>146</v>
      </c>
      <c r="B265" s="430" t="s">
        <v>626</v>
      </c>
      <c r="C265" s="273">
        <v>0</v>
      </c>
      <c r="D265" s="273">
        <v>0</v>
      </c>
      <c r="E265" s="273">
        <v>0</v>
      </c>
      <c r="F265" s="273">
        <v>0</v>
      </c>
      <c r="G265" s="273">
        <v>0</v>
      </c>
      <c r="H265" s="273">
        <v>0</v>
      </c>
      <c r="I265" s="273">
        <v>0</v>
      </c>
      <c r="J265" s="273">
        <v>0</v>
      </c>
      <c r="K265" s="273">
        <v>0</v>
      </c>
      <c r="L265" s="273">
        <v>0</v>
      </c>
      <c r="M265" s="273">
        <v>0</v>
      </c>
      <c r="N265" s="273">
        <v>0</v>
      </c>
      <c r="O265" s="273">
        <v>0</v>
      </c>
      <c r="P265" s="273">
        <v>0</v>
      </c>
      <c r="Q265" s="273">
        <v>0</v>
      </c>
      <c r="R265" s="273">
        <v>0</v>
      </c>
      <c r="S265" s="273">
        <v>0</v>
      </c>
      <c r="T265" s="273">
        <v>0</v>
      </c>
      <c r="U265" s="273">
        <f t="shared" si="38"/>
        <v>0</v>
      </c>
      <c r="V265" s="274">
        <f t="shared" si="39"/>
        <v>0</v>
      </c>
    </row>
    <row r="266" spans="1:22">
      <c r="A266" s="269" t="s">
        <v>147</v>
      </c>
      <c r="B266" s="430" t="s">
        <v>627</v>
      </c>
      <c r="C266" s="273">
        <v>0</v>
      </c>
      <c r="D266" s="273">
        <v>0</v>
      </c>
      <c r="E266" s="273">
        <v>0</v>
      </c>
      <c r="F266" s="273">
        <v>0</v>
      </c>
      <c r="G266" s="273">
        <v>0</v>
      </c>
      <c r="H266" s="273">
        <v>0</v>
      </c>
      <c r="I266" s="273">
        <v>0</v>
      </c>
      <c r="J266" s="273">
        <v>0</v>
      </c>
      <c r="K266" s="273">
        <v>0</v>
      </c>
      <c r="L266" s="273">
        <v>0</v>
      </c>
      <c r="M266" s="273">
        <v>0</v>
      </c>
      <c r="N266" s="273">
        <v>0</v>
      </c>
      <c r="O266" s="273">
        <v>0</v>
      </c>
      <c r="P266" s="273">
        <v>0</v>
      </c>
      <c r="Q266" s="273">
        <v>0</v>
      </c>
      <c r="R266" s="273">
        <v>0</v>
      </c>
      <c r="S266" s="273">
        <v>0</v>
      </c>
      <c r="T266" s="273">
        <v>0</v>
      </c>
      <c r="U266" s="273">
        <f t="shared" si="38"/>
        <v>0</v>
      </c>
      <c r="V266" s="274">
        <f t="shared" si="39"/>
        <v>0</v>
      </c>
    </row>
    <row r="267" spans="1:22">
      <c r="A267" s="175"/>
      <c r="B267" s="176" t="s">
        <v>28</v>
      </c>
      <c r="C267" s="313">
        <f t="shared" ref="C267:T267" si="40">SUM(C251:C266)</f>
        <v>0</v>
      </c>
      <c r="D267" s="313">
        <f t="shared" si="40"/>
        <v>0</v>
      </c>
      <c r="E267" s="313">
        <f t="shared" si="40"/>
        <v>0</v>
      </c>
      <c r="F267" s="313">
        <f t="shared" si="40"/>
        <v>0</v>
      </c>
      <c r="G267" s="313">
        <f t="shared" si="40"/>
        <v>0</v>
      </c>
      <c r="H267" s="313">
        <f t="shared" si="40"/>
        <v>0</v>
      </c>
      <c r="I267" s="313">
        <f t="shared" si="40"/>
        <v>0</v>
      </c>
      <c r="J267" s="313">
        <f t="shared" si="40"/>
        <v>0</v>
      </c>
      <c r="K267" s="313">
        <f t="shared" si="40"/>
        <v>0</v>
      </c>
      <c r="L267" s="313">
        <f t="shared" si="40"/>
        <v>0</v>
      </c>
      <c r="M267" s="313">
        <f t="shared" si="40"/>
        <v>0</v>
      </c>
      <c r="N267" s="313">
        <f t="shared" si="40"/>
        <v>0</v>
      </c>
      <c r="O267" s="313">
        <f t="shared" si="40"/>
        <v>0</v>
      </c>
      <c r="P267" s="313">
        <f t="shared" si="40"/>
        <v>0</v>
      </c>
      <c r="Q267" s="313">
        <f t="shared" si="40"/>
        <v>0</v>
      </c>
      <c r="R267" s="313">
        <f t="shared" si="40"/>
        <v>0</v>
      </c>
      <c r="S267" s="313">
        <f>SUM(S251:S266)</f>
        <v>0</v>
      </c>
      <c r="T267" s="313">
        <f t="shared" si="40"/>
        <v>0</v>
      </c>
      <c r="U267" s="313">
        <f>SUM(C267:T267)</f>
        <v>0</v>
      </c>
      <c r="V267" s="314">
        <f>SUM(AVERAGE(C267:T267))</f>
        <v>0</v>
      </c>
    </row>
    <row r="268" spans="1:22">
      <c r="A268" s="104"/>
      <c r="B268" s="104"/>
      <c r="C268" s="273" t="s">
        <v>0</v>
      </c>
      <c r="D268" s="273" t="s">
        <v>1</v>
      </c>
      <c r="E268" s="273" t="s">
        <v>2</v>
      </c>
      <c r="F268" s="273" t="s">
        <v>3</v>
      </c>
      <c r="G268" s="273" t="s">
        <v>4</v>
      </c>
      <c r="H268" s="273" t="s">
        <v>5</v>
      </c>
      <c r="I268" s="273" t="s">
        <v>6</v>
      </c>
      <c r="J268" s="273" t="s">
        <v>7</v>
      </c>
      <c r="K268" s="273" t="s">
        <v>8</v>
      </c>
      <c r="L268" s="273" t="s">
        <v>9</v>
      </c>
      <c r="M268" s="273" t="s">
        <v>10</v>
      </c>
      <c r="N268" s="273" t="s">
        <v>11</v>
      </c>
      <c r="O268" s="273" t="s">
        <v>12</v>
      </c>
      <c r="P268" s="273" t="s">
        <v>13</v>
      </c>
      <c r="Q268" s="273" t="s">
        <v>14</v>
      </c>
      <c r="R268" s="273" t="s">
        <v>15</v>
      </c>
      <c r="S268" s="273" t="s">
        <v>16</v>
      </c>
      <c r="T268" s="273" t="s">
        <v>202</v>
      </c>
      <c r="U268" s="273" t="s">
        <v>37</v>
      </c>
      <c r="V268" s="274" t="s">
        <v>38</v>
      </c>
    </row>
    <row r="269" spans="1:22">
      <c r="A269" s="384"/>
      <c r="B269" s="385" t="s">
        <v>409</v>
      </c>
      <c r="C269" s="386"/>
      <c r="D269" s="386"/>
      <c r="E269" s="386"/>
      <c r="F269" s="386"/>
      <c r="G269" s="386"/>
      <c r="H269" s="386"/>
      <c r="I269" s="386"/>
      <c r="J269" s="386"/>
      <c r="K269" s="386"/>
      <c r="L269" s="386"/>
      <c r="M269" s="386"/>
      <c r="N269" s="386"/>
      <c r="O269" s="386"/>
      <c r="P269" s="386"/>
      <c r="Q269" s="386"/>
      <c r="R269" s="386"/>
      <c r="S269" s="386"/>
      <c r="T269" s="386"/>
      <c r="U269" s="386"/>
      <c r="V269" s="387"/>
    </row>
    <row r="270" spans="1:22">
      <c r="A270" s="268" t="s">
        <v>39</v>
      </c>
      <c r="B270" s="430" t="s">
        <v>641</v>
      </c>
      <c r="C270" s="273">
        <v>0</v>
      </c>
      <c r="D270" s="273">
        <v>0</v>
      </c>
      <c r="E270" s="273">
        <v>0</v>
      </c>
      <c r="F270" s="273">
        <v>0</v>
      </c>
      <c r="G270" s="273">
        <v>0</v>
      </c>
      <c r="H270" s="273">
        <v>0</v>
      </c>
      <c r="I270" s="273">
        <v>0</v>
      </c>
      <c r="J270" s="273">
        <v>0</v>
      </c>
      <c r="K270" s="273">
        <v>0</v>
      </c>
      <c r="L270" s="273">
        <v>0</v>
      </c>
      <c r="M270" s="273">
        <v>0</v>
      </c>
      <c r="N270" s="273">
        <v>0</v>
      </c>
      <c r="O270" s="273">
        <v>0</v>
      </c>
      <c r="P270" s="273">
        <v>0</v>
      </c>
      <c r="Q270" s="273">
        <v>0</v>
      </c>
      <c r="R270" s="273">
        <v>0</v>
      </c>
      <c r="S270" s="273">
        <v>0</v>
      </c>
      <c r="T270" s="273">
        <v>0</v>
      </c>
      <c r="U270" s="273">
        <f t="shared" ref="U270:U285" si="41">SUM(C270:T270)</f>
        <v>0</v>
      </c>
      <c r="V270" s="274">
        <f t="shared" ref="V270:V285" si="42">U270/18</f>
        <v>0</v>
      </c>
    </row>
    <row r="271" spans="1:22">
      <c r="A271" s="268" t="s">
        <v>40</v>
      </c>
      <c r="B271" s="430" t="s">
        <v>642</v>
      </c>
      <c r="C271" s="273">
        <v>0</v>
      </c>
      <c r="D271" s="273">
        <v>0</v>
      </c>
      <c r="E271" s="273">
        <v>0</v>
      </c>
      <c r="F271" s="273">
        <v>0</v>
      </c>
      <c r="G271" s="273">
        <v>0</v>
      </c>
      <c r="H271" s="273">
        <v>0</v>
      </c>
      <c r="I271" s="273">
        <v>0</v>
      </c>
      <c r="J271" s="273">
        <v>0</v>
      </c>
      <c r="K271" s="273">
        <v>0</v>
      </c>
      <c r="L271" s="273">
        <v>0</v>
      </c>
      <c r="M271" s="273">
        <v>0</v>
      </c>
      <c r="N271" s="273">
        <v>0</v>
      </c>
      <c r="O271" s="273">
        <v>0</v>
      </c>
      <c r="P271" s="273">
        <v>0</v>
      </c>
      <c r="Q271" s="273">
        <v>0</v>
      </c>
      <c r="R271" s="273">
        <v>0</v>
      </c>
      <c r="S271" s="273">
        <v>0</v>
      </c>
      <c r="T271" s="273">
        <v>0</v>
      </c>
      <c r="U271" s="273">
        <f t="shared" si="41"/>
        <v>0</v>
      </c>
      <c r="V271" s="274">
        <f t="shared" si="42"/>
        <v>0</v>
      </c>
    </row>
    <row r="272" spans="1:22">
      <c r="A272" s="268" t="s">
        <v>41</v>
      </c>
      <c r="B272" s="430" t="s">
        <v>643</v>
      </c>
      <c r="C272" s="273">
        <v>0</v>
      </c>
      <c r="D272" s="273">
        <v>0</v>
      </c>
      <c r="E272" s="273">
        <v>0</v>
      </c>
      <c r="F272" s="273">
        <v>0</v>
      </c>
      <c r="G272" s="273">
        <v>0</v>
      </c>
      <c r="H272" s="273">
        <v>0</v>
      </c>
      <c r="I272" s="273">
        <v>0</v>
      </c>
      <c r="J272" s="273">
        <v>0</v>
      </c>
      <c r="K272" s="273">
        <v>0</v>
      </c>
      <c r="L272" s="273">
        <v>0</v>
      </c>
      <c r="M272" s="273">
        <v>0</v>
      </c>
      <c r="N272" s="273">
        <v>0</v>
      </c>
      <c r="O272" s="273">
        <v>0</v>
      </c>
      <c r="P272" s="273">
        <v>0</v>
      </c>
      <c r="Q272" s="273">
        <v>0</v>
      </c>
      <c r="R272" s="273">
        <v>0</v>
      </c>
      <c r="S272" s="273">
        <v>0</v>
      </c>
      <c r="T272" s="273">
        <v>0</v>
      </c>
      <c r="U272" s="273">
        <f t="shared" si="41"/>
        <v>0</v>
      </c>
      <c r="V272" s="274">
        <f t="shared" si="42"/>
        <v>0</v>
      </c>
    </row>
    <row r="273" spans="1:22">
      <c r="A273" s="268" t="s">
        <v>42</v>
      </c>
      <c r="B273" s="430" t="s">
        <v>644</v>
      </c>
      <c r="C273" s="273">
        <v>0</v>
      </c>
      <c r="D273" s="273">
        <v>0</v>
      </c>
      <c r="E273" s="273">
        <v>0</v>
      </c>
      <c r="F273" s="273">
        <v>0</v>
      </c>
      <c r="G273" s="273">
        <v>0</v>
      </c>
      <c r="H273" s="273">
        <v>0</v>
      </c>
      <c r="I273" s="273">
        <v>0</v>
      </c>
      <c r="J273" s="273">
        <v>0</v>
      </c>
      <c r="K273" s="273">
        <v>0</v>
      </c>
      <c r="L273" s="273">
        <v>0</v>
      </c>
      <c r="M273" s="273">
        <v>0</v>
      </c>
      <c r="N273" s="273">
        <v>0</v>
      </c>
      <c r="O273" s="273">
        <v>0</v>
      </c>
      <c r="P273" s="273">
        <v>0</v>
      </c>
      <c r="Q273" s="273">
        <v>0</v>
      </c>
      <c r="R273" s="273">
        <v>0</v>
      </c>
      <c r="S273" s="273">
        <v>0</v>
      </c>
      <c r="T273" s="273">
        <v>0</v>
      </c>
      <c r="U273" s="273">
        <f t="shared" si="41"/>
        <v>0</v>
      </c>
      <c r="V273" s="274">
        <f t="shared" si="42"/>
        <v>0</v>
      </c>
    </row>
    <row r="274" spans="1:22">
      <c r="A274" s="268" t="s">
        <v>43</v>
      </c>
      <c r="B274" s="430" t="s">
        <v>645</v>
      </c>
      <c r="C274" s="273">
        <v>0</v>
      </c>
      <c r="D274" s="273">
        <v>0</v>
      </c>
      <c r="E274" s="273">
        <v>0</v>
      </c>
      <c r="F274" s="273">
        <v>0</v>
      </c>
      <c r="G274" s="273">
        <v>0</v>
      </c>
      <c r="H274" s="273">
        <v>0</v>
      </c>
      <c r="I274" s="273">
        <v>0</v>
      </c>
      <c r="J274" s="273">
        <v>0</v>
      </c>
      <c r="K274" s="273">
        <v>0</v>
      </c>
      <c r="L274" s="273">
        <v>0</v>
      </c>
      <c r="M274" s="273">
        <v>0</v>
      </c>
      <c r="N274" s="273">
        <v>0</v>
      </c>
      <c r="O274" s="273">
        <v>0</v>
      </c>
      <c r="P274" s="273">
        <v>0</v>
      </c>
      <c r="Q274" s="273">
        <v>0</v>
      </c>
      <c r="R274" s="273">
        <v>0</v>
      </c>
      <c r="S274" s="273">
        <v>0</v>
      </c>
      <c r="T274" s="273">
        <v>0</v>
      </c>
      <c r="U274" s="273">
        <f t="shared" si="41"/>
        <v>0</v>
      </c>
      <c r="V274" s="274">
        <f t="shared" si="42"/>
        <v>0</v>
      </c>
    </row>
    <row r="275" spans="1:22">
      <c r="A275" s="268" t="s">
        <v>44</v>
      </c>
      <c r="B275" s="430" t="s">
        <v>646</v>
      </c>
      <c r="C275" s="273">
        <v>0</v>
      </c>
      <c r="D275" s="273">
        <v>0</v>
      </c>
      <c r="E275" s="273">
        <v>0</v>
      </c>
      <c r="F275" s="273">
        <v>0</v>
      </c>
      <c r="G275" s="273">
        <v>0</v>
      </c>
      <c r="H275" s="273">
        <v>0</v>
      </c>
      <c r="I275" s="273">
        <v>0</v>
      </c>
      <c r="J275" s="273">
        <v>0</v>
      </c>
      <c r="K275" s="273">
        <v>0</v>
      </c>
      <c r="L275" s="273">
        <v>0</v>
      </c>
      <c r="M275" s="273">
        <v>0</v>
      </c>
      <c r="N275" s="273">
        <v>0</v>
      </c>
      <c r="O275" s="273">
        <v>0</v>
      </c>
      <c r="P275" s="273">
        <v>0</v>
      </c>
      <c r="Q275" s="273">
        <v>0</v>
      </c>
      <c r="R275" s="273">
        <v>0</v>
      </c>
      <c r="S275" s="273">
        <v>0</v>
      </c>
      <c r="T275" s="273">
        <v>0</v>
      </c>
      <c r="U275" s="273">
        <f t="shared" si="41"/>
        <v>0</v>
      </c>
      <c r="V275" s="274">
        <f t="shared" si="42"/>
        <v>0</v>
      </c>
    </row>
    <row r="276" spans="1:22">
      <c r="A276" s="268" t="s">
        <v>45</v>
      </c>
      <c r="B276" s="430" t="s">
        <v>647</v>
      </c>
      <c r="C276" s="273">
        <v>0</v>
      </c>
      <c r="D276" s="273">
        <v>0</v>
      </c>
      <c r="E276" s="273">
        <v>0</v>
      </c>
      <c r="F276" s="273">
        <v>0</v>
      </c>
      <c r="G276" s="273">
        <v>0</v>
      </c>
      <c r="H276" s="273">
        <v>0</v>
      </c>
      <c r="I276" s="273">
        <v>0</v>
      </c>
      <c r="J276" s="273">
        <v>0</v>
      </c>
      <c r="K276" s="273">
        <v>0</v>
      </c>
      <c r="L276" s="273">
        <v>0</v>
      </c>
      <c r="M276" s="273">
        <v>0</v>
      </c>
      <c r="N276" s="273">
        <v>0</v>
      </c>
      <c r="O276" s="273">
        <v>0</v>
      </c>
      <c r="P276" s="273">
        <v>0</v>
      </c>
      <c r="Q276" s="273">
        <v>0</v>
      </c>
      <c r="R276" s="273">
        <v>0</v>
      </c>
      <c r="S276" s="273">
        <v>0</v>
      </c>
      <c r="T276" s="273">
        <v>0</v>
      </c>
      <c r="U276" s="273">
        <f t="shared" si="41"/>
        <v>0</v>
      </c>
      <c r="V276" s="274">
        <f t="shared" si="42"/>
        <v>0</v>
      </c>
    </row>
    <row r="277" spans="1:22">
      <c r="A277" s="268" t="s">
        <v>46</v>
      </c>
      <c r="B277" s="430" t="s">
        <v>648</v>
      </c>
      <c r="C277" s="273">
        <v>0</v>
      </c>
      <c r="D277" s="273">
        <v>0</v>
      </c>
      <c r="E277" s="273">
        <v>0</v>
      </c>
      <c r="F277" s="273">
        <v>0</v>
      </c>
      <c r="G277" s="273">
        <v>0</v>
      </c>
      <c r="H277" s="273">
        <v>0</v>
      </c>
      <c r="I277" s="273">
        <v>0</v>
      </c>
      <c r="J277" s="273">
        <v>0</v>
      </c>
      <c r="K277" s="273">
        <v>0</v>
      </c>
      <c r="L277" s="273">
        <v>0</v>
      </c>
      <c r="M277" s="273">
        <v>0</v>
      </c>
      <c r="N277" s="273">
        <v>0</v>
      </c>
      <c r="O277" s="273">
        <v>0</v>
      </c>
      <c r="P277" s="273">
        <v>0</v>
      </c>
      <c r="Q277" s="273">
        <v>0</v>
      </c>
      <c r="R277" s="273">
        <v>0</v>
      </c>
      <c r="S277" s="273">
        <v>0</v>
      </c>
      <c r="T277" s="273">
        <v>0</v>
      </c>
      <c r="U277" s="273">
        <f t="shared" si="41"/>
        <v>0</v>
      </c>
      <c r="V277" s="274">
        <f t="shared" si="42"/>
        <v>0</v>
      </c>
    </row>
    <row r="278" spans="1:22">
      <c r="A278" s="268" t="s">
        <v>47</v>
      </c>
      <c r="B278" s="430" t="s">
        <v>649</v>
      </c>
      <c r="C278" s="273">
        <v>0</v>
      </c>
      <c r="D278" s="273">
        <v>0</v>
      </c>
      <c r="E278" s="273">
        <v>0</v>
      </c>
      <c r="F278" s="273">
        <v>0</v>
      </c>
      <c r="G278" s="273">
        <v>0</v>
      </c>
      <c r="H278" s="273">
        <v>0</v>
      </c>
      <c r="I278" s="273">
        <v>0</v>
      </c>
      <c r="J278" s="273">
        <v>0</v>
      </c>
      <c r="K278" s="273">
        <v>0</v>
      </c>
      <c r="L278" s="273">
        <v>0</v>
      </c>
      <c r="M278" s="273">
        <v>0</v>
      </c>
      <c r="N278" s="273">
        <v>0</v>
      </c>
      <c r="O278" s="273">
        <v>0</v>
      </c>
      <c r="P278" s="273">
        <v>0</v>
      </c>
      <c r="Q278" s="273">
        <v>0</v>
      </c>
      <c r="R278" s="273">
        <v>0</v>
      </c>
      <c r="S278" s="273">
        <v>0</v>
      </c>
      <c r="T278" s="273">
        <v>0</v>
      </c>
      <c r="U278" s="273">
        <f t="shared" si="41"/>
        <v>0</v>
      </c>
      <c r="V278" s="274">
        <f t="shared" si="42"/>
        <v>0</v>
      </c>
    </row>
    <row r="279" spans="1:22">
      <c r="A279" s="268" t="s">
        <v>48</v>
      </c>
      <c r="B279" s="430" t="s">
        <v>650</v>
      </c>
      <c r="C279" s="273">
        <v>0</v>
      </c>
      <c r="D279" s="273">
        <v>0</v>
      </c>
      <c r="E279" s="273">
        <v>0</v>
      </c>
      <c r="F279" s="273">
        <v>0</v>
      </c>
      <c r="G279" s="273">
        <v>0</v>
      </c>
      <c r="H279" s="273">
        <v>0</v>
      </c>
      <c r="I279" s="273">
        <v>0</v>
      </c>
      <c r="J279" s="273">
        <v>0</v>
      </c>
      <c r="K279" s="273">
        <v>0</v>
      </c>
      <c r="L279" s="273">
        <v>0</v>
      </c>
      <c r="M279" s="273">
        <v>0</v>
      </c>
      <c r="N279" s="273">
        <v>0</v>
      </c>
      <c r="O279" s="273">
        <v>0</v>
      </c>
      <c r="P279" s="273">
        <v>0</v>
      </c>
      <c r="Q279" s="273">
        <v>0</v>
      </c>
      <c r="R279" s="273">
        <v>0</v>
      </c>
      <c r="S279" s="273">
        <v>0</v>
      </c>
      <c r="T279" s="273">
        <v>0</v>
      </c>
      <c r="U279" s="273">
        <f t="shared" si="41"/>
        <v>0</v>
      </c>
      <c r="V279" s="274">
        <f t="shared" si="42"/>
        <v>0</v>
      </c>
    </row>
    <row r="280" spans="1:22">
      <c r="A280" s="268" t="s">
        <v>49</v>
      </c>
      <c r="B280" s="430" t="s">
        <v>651</v>
      </c>
      <c r="C280" s="273">
        <v>0</v>
      </c>
      <c r="D280" s="273">
        <v>0</v>
      </c>
      <c r="E280" s="273">
        <v>0</v>
      </c>
      <c r="F280" s="273">
        <v>0</v>
      </c>
      <c r="G280" s="273">
        <v>0</v>
      </c>
      <c r="H280" s="273">
        <v>0</v>
      </c>
      <c r="I280" s="273">
        <v>0</v>
      </c>
      <c r="J280" s="273">
        <v>0</v>
      </c>
      <c r="K280" s="273">
        <v>0</v>
      </c>
      <c r="L280" s="273">
        <v>0</v>
      </c>
      <c r="M280" s="273">
        <v>0</v>
      </c>
      <c r="N280" s="273">
        <v>0</v>
      </c>
      <c r="O280" s="273">
        <v>0</v>
      </c>
      <c r="P280" s="273">
        <v>0</v>
      </c>
      <c r="Q280" s="273">
        <v>0</v>
      </c>
      <c r="R280" s="273">
        <v>0</v>
      </c>
      <c r="S280" s="273">
        <v>0</v>
      </c>
      <c r="T280" s="273">
        <v>0</v>
      </c>
      <c r="U280" s="273">
        <f t="shared" si="41"/>
        <v>0</v>
      </c>
      <c r="V280" s="274">
        <f t="shared" si="42"/>
        <v>0</v>
      </c>
    </row>
    <row r="281" spans="1:22">
      <c r="A281" s="268" t="s">
        <v>50</v>
      </c>
      <c r="B281" s="430" t="s">
        <v>652</v>
      </c>
      <c r="C281" s="273">
        <v>0</v>
      </c>
      <c r="D281" s="273">
        <v>0</v>
      </c>
      <c r="E281" s="273">
        <v>0</v>
      </c>
      <c r="F281" s="273">
        <v>0</v>
      </c>
      <c r="G281" s="273">
        <v>0</v>
      </c>
      <c r="H281" s="273">
        <v>0</v>
      </c>
      <c r="I281" s="273">
        <v>0</v>
      </c>
      <c r="J281" s="273">
        <v>0</v>
      </c>
      <c r="K281" s="273">
        <v>0</v>
      </c>
      <c r="L281" s="273">
        <v>0</v>
      </c>
      <c r="M281" s="273">
        <v>0</v>
      </c>
      <c r="N281" s="273">
        <v>0</v>
      </c>
      <c r="O281" s="273">
        <v>0</v>
      </c>
      <c r="P281" s="273">
        <v>0</v>
      </c>
      <c r="Q281" s="273">
        <v>0</v>
      </c>
      <c r="R281" s="273">
        <v>0</v>
      </c>
      <c r="S281" s="273">
        <v>0</v>
      </c>
      <c r="T281" s="273">
        <v>0</v>
      </c>
      <c r="U281" s="273">
        <f t="shared" si="41"/>
        <v>0</v>
      </c>
      <c r="V281" s="274">
        <f t="shared" si="42"/>
        <v>0</v>
      </c>
    </row>
    <row r="282" spans="1:22">
      <c r="A282" s="268" t="s">
        <v>51</v>
      </c>
      <c r="B282" s="430" t="s">
        <v>653</v>
      </c>
      <c r="C282" s="273">
        <v>0</v>
      </c>
      <c r="D282" s="273">
        <v>0</v>
      </c>
      <c r="E282" s="273">
        <v>0</v>
      </c>
      <c r="F282" s="273">
        <v>0</v>
      </c>
      <c r="G282" s="273">
        <v>0</v>
      </c>
      <c r="H282" s="273">
        <v>0</v>
      </c>
      <c r="I282" s="273">
        <v>0</v>
      </c>
      <c r="J282" s="273">
        <v>0</v>
      </c>
      <c r="K282" s="273">
        <v>0</v>
      </c>
      <c r="L282" s="273">
        <v>0</v>
      </c>
      <c r="M282" s="273">
        <v>0</v>
      </c>
      <c r="N282" s="273">
        <v>0</v>
      </c>
      <c r="O282" s="273">
        <v>0</v>
      </c>
      <c r="P282" s="273">
        <v>0</v>
      </c>
      <c r="Q282" s="273">
        <v>0</v>
      </c>
      <c r="R282" s="273">
        <v>0</v>
      </c>
      <c r="S282" s="273">
        <v>0</v>
      </c>
      <c r="T282" s="273">
        <v>0</v>
      </c>
      <c r="U282" s="273">
        <f t="shared" si="41"/>
        <v>0</v>
      </c>
      <c r="V282" s="274">
        <f t="shared" si="42"/>
        <v>0</v>
      </c>
    </row>
    <row r="283" spans="1:22">
      <c r="A283" s="268" t="s">
        <v>52</v>
      </c>
      <c r="B283" s="430" t="s">
        <v>654</v>
      </c>
      <c r="C283" s="273">
        <v>0</v>
      </c>
      <c r="D283" s="273">
        <v>0</v>
      </c>
      <c r="E283" s="273">
        <v>0</v>
      </c>
      <c r="F283" s="273">
        <v>0</v>
      </c>
      <c r="G283" s="273">
        <v>0</v>
      </c>
      <c r="H283" s="273">
        <v>0</v>
      </c>
      <c r="I283" s="273">
        <v>0</v>
      </c>
      <c r="J283" s="273">
        <v>0</v>
      </c>
      <c r="K283" s="273">
        <v>0</v>
      </c>
      <c r="L283" s="273">
        <v>0</v>
      </c>
      <c r="M283" s="273">
        <v>0</v>
      </c>
      <c r="N283" s="273">
        <v>0</v>
      </c>
      <c r="O283" s="273">
        <v>0</v>
      </c>
      <c r="P283" s="273">
        <v>0</v>
      </c>
      <c r="Q283" s="273">
        <v>0</v>
      </c>
      <c r="R283" s="273">
        <v>0</v>
      </c>
      <c r="S283" s="273">
        <v>0</v>
      </c>
      <c r="T283" s="273">
        <v>0</v>
      </c>
      <c r="U283" s="273">
        <f t="shared" si="41"/>
        <v>0</v>
      </c>
      <c r="V283" s="274">
        <f t="shared" si="42"/>
        <v>0</v>
      </c>
    </row>
    <row r="284" spans="1:22">
      <c r="A284" s="269" t="s">
        <v>146</v>
      </c>
      <c r="B284" s="430" t="s">
        <v>655</v>
      </c>
      <c r="C284" s="273">
        <v>0</v>
      </c>
      <c r="D284" s="273">
        <v>0</v>
      </c>
      <c r="E284" s="273">
        <v>0</v>
      </c>
      <c r="F284" s="273">
        <v>0</v>
      </c>
      <c r="G284" s="273">
        <v>0</v>
      </c>
      <c r="H284" s="273">
        <v>0</v>
      </c>
      <c r="I284" s="273">
        <v>0</v>
      </c>
      <c r="J284" s="273">
        <v>0</v>
      </c>
      <c r="K284" s="273">
        <v>0</v>
      </c>
      <c r="L284" s="273">
        <v>0</v>
      </c>
      <c r="M284" s="273">
        <v>0</v>
      </c>
      <c r="N284" s="273">
        <v>0</v>
      </c>
      <c r="O284" s="273">
        <v>0</v>
      </c>
      <c r="P284" s="273">
        <v>0</v>
      </c>
      <c r="Q284" s="273">
        <v>0</v>
      </c>
      <c r="R284" s="273">
        <v>0</v>
      </c>
      <c r="S284" s="273">
        <v>0</v>
      </c>
      <c r="T284" s="273">
        <v>0</v>
      </c>
      <c r="U284" s="273">
        <f t="shared" si="41"/>
        <v>0</v>
      </c>
      <c r="V284" s="274">
        <f t="shared" si="42"/>
        <v>0</v>
      </c>
    </row>
    <row r="285" spans="1:22">
      <c r="A285" s="269" t="s">
        <v>147</v>
      </c>
      <c r="B285" s="430" t="s">
        <v>656</v>
      </c>
      <c r="C285" s="273">
        <v>0</v>
      </c>
      <c r="D285" s="273">
        <v>0</v>
      </c>
      <c r="E285" s="273">
        <v>0</v>
      </c>
      <c r="F285" s="273">
        <v>0</v>
      </c>
      <c r="G285" s="273">
        <v>0</v>
      </c>
      <c r="H285" s="273">
        <v>0</v>
      </c>
      <c r="I285" s="273">
        <v>0</v>
      </c>
      <c r="J285" s="273">
        <v>0</v>
      </c>
      <c r="K285" s="273">
        <v>0</v>
      </c>
      <c r="L285" s="273">
        <v>0</v>
      </c>
      <c r="M285" s="273">
        <v>0</v>
      </c>
      <c r="N285" s="273">
        <v>0</v>
      </c>
      <c r="O285" s="273">
        <v>0</v>
      </c>
      <c r="P285" s="273">
        <v>0</v>
      </c>
      <c r="Q285" s="273">
        <v>0</v>
      </c>
      <c r="R285" s="273">
        <v>0</v>
      </c>
      <c r="S285" s="273">
        <v>0</v>
      </c>
      <c r="T285" s="273">
        <v>0</v>
      </c>
      <c r="U285" s="273">
        <f t="shared" si="41"/>
        <v>0</v>
      </c>
      <c r="V285" s="274">
        <f t="shared" si="42"/>
        <v>0</v>
      </c>
    </row>
    <row r="286" spans="1:22">
      <c r="A286" s="380"/>
      <c r="B286" s="381" t="s">
        <v>28</v>
      </c>
      <c r="C286" s="382">
        <f t="shared" ref="C286:T286" si="43">SUM(C270:C285)</f>
        <v>0</v>
      </c>
      <c r="D286" s="382">
        <f t="shared" si="43"/>
        <v>0</v>
      </c>
      <c r="E286" s="382">
        <f t="shared" si="43"/>
        <v>0</v>
      </c>
      <c r="F286" s="382">
        <f t="shared" si="43"/>
        <v>0</v>
      </c>
      <c r="G286" s="382">
        <f t="shared" si="43"/>
        <v>0</v>
      </c>
      <c r="H286" s="382">
        <f t="shared" si="43"/>
        <v>0</v>
      </c>
      <c r="I286" s="382">
        <f t="shared" si="43"/>
        <v>0</v>
      </c>
      <c r="J286" s="382">
        <f t="shared" si="43"/>
        <v>0</v>
      </c>
      <c r="K286" s="382">
        <f t="shared" si="43"/>
        <v>0</v>
      </c>
      <c r="L286" s="382">
        <f t="shared" si="43"/>
        <v>0</v>
      </c>
      <c r="M286" s="382">
        <f t="shared" si="43"/>
        <v>0</v>
      </c>
      <c r="N286" s="382">
        <f t="shared" si="43"/>
        <v>0</v>
      </c>
      <c r="O286" s="382">
        <f t="shared" si="43"/>
        <v>0</v>
      </c>
      <c r="P286" s="382">
        <f t="shared" si="43"/>
        <v>0</v>
      </c>
      <c r="Q286" s="382">
        <f t="shared" si="43"/>
        <v>0</v>
      </c>
      <c r="R286" s="382">
        <f t="shared" si="43"/>
        <v>0</v>
      </c>
      <c r="S286" s="382"/>
      <c r="T286" s="382">
        <f t="shared" si="43"/>
        <v>0</v>
      </c>
      <c r="U286" s="382">
        <f>SUM(C286:T286)</f>
        <v>0</v>
      </c>
      <c r="V286" s="383">
        <f>SUM(AVERAGE(C286:T286))</f>
        <v>0</v>
      </c>
    </row>
    <row r="287" spans="1:22">
      <c r="A287" s="104"/>
      <c r="B287" s="104"/>
      <c r="C287" s="273" t="s">
        <v>0</v>
      </c>
      <c r="D287" s="273" t="s">
        <v>1</v>
      </c>
      <c r="E287" s="273" t="s">
        <v>2</v>
      </c>
      <c r="F287" s="273" t="s">
        <v>3</v>
      </c>
      <c r="G287" s="273" t="s">
        <v>4</v>
      </c>
      <c r="H287" s="273" t="s">
        <v>5</v>
      </c>
      <c r="I287" s="273" t="s">
        <v>6</v>
      </c>
      <c r="J287" s="273" t="s">
        <v>7</v>
      </c>
      <c r="K287" s="273" t="s">
        <v>8</v>
      </c>
      <c r="L287" s="273" t="s">
        <v>9</v>
      </c>
      <c r="M287" s="273" t="s">
        <v>10</v>
      </c>
      <c r="N287" s="273" t="s">
        <v>11</v>
      </c>
      <c r="O287" s="273" t="s">
        <v>12</v>
      </c>
      <c r="P287" s="273" t="s">
        <v>13</v>
      </c>
      <c r="Q287" s="273" t="s">
        <v>14</v>
      </c>
      <c r="R287" s="273" t="s">
        <v>15</v>
      </c>
      <c r="S287" s="273" t="s">
        <v>16</v>
      </c>
      <c r="T287" s="273" t="s">
        <v>202</v>
      </c>
      <c r="U287" s="273" t="s">
        <v>37</v>
      </c>
      <c r="V287" s="274" t="s">
        <v>38</v>
      </c>
    </row>
    <row r="288" spans="1:22">
      <c r="A288" s="133"/>
      <c r="B288" s="134" t="s">
        <v>112</v>
      </c>
      <c r="C288" s="315"/>
      <c r="D288" s="315"/>
      <c r="E288" s="315"/>
      <c r="F288" s="315"/>
      <c r="G288" s="315"/>
      <c r="H288" s="315"/>
      <c r="I288" s="315"/>
      <c r="J288" s="315"/>
      <c r="K288" s="315"/>
      <c r="L288" s="315"/>
      <c r="M288" s="315"/>
      <c r="N288" s="315"/>
      <c r="O288" s="315"/>
      <c r="P288" s="315"/>
      <c r="Q288" s="315"/>
      <c r="R288" s="315"/>
      <c r="S288" s="315"/>
      <c r="T288" s="315"/>
      <c r="U288" s="315"/>
      <c r="V288" s="316"/>
    </row>
    <row r="289" spans="1:22">
      <c r="A289" s="268" t="s">
        <v>39</v>
      </c>
      <c r="B289" s="432" t="s">
        <v>699</v>
      </c>
      <c r="C289" s="273">
        <v>0</v>
      </c>
      <c r="D289" s="273">
        <v>0</v>
      </c>
      <c r="E289" s="273">
        <v>0</v>
      </c>
      <c r="F289" s="273">
        <v>0</v>
      </c>
      <c r="G289" s="273">
        <v>0</v>
      </c>
      <c r="H289" s="273">
        <v>0</v>
      </c>
      <c r="I289" s="273">
        <v>0</v>
      </c>
      <c r="J289" s="273">
        <v>0</v>
      </c>
      <c r="K289" s="273">
        <v>0</v>
      </c>
      <c r="L289" s="273">
        <v>0</v>
      </c>
      <c r="M289" s="273">
        <v>0</v>
      </c>
      <c r="N289" s="273">
        <v>0</v>
      </c>
      <c r="O289" s="273">
        <v>0</v>
      </c>
      <c r="P289" s="273">
        <v>0</v>
      </c>
      <c r="Q289" s="273">
        <v>0</v>
      </c>
      <c r="R289" s="273">
        <v>0</v>
      </c>
      <c r="S289" s="273">
        <v>0</v>
      </c>
      <c r="T289" s="273">
        <v>0</v>
      </c>
      <c r="U289" s="273">
        <f t="shared" ref="U289:U304" si="44">SUM(C289:T289)</f>
        <v>0</v>
      </c>
      <c r="V289" s="274">
        <f t="shared" ref="V289:V304" si="45">U289/18</f>
        <v>0</v>
      </c>
    </row>
    <row r="290" spans="1:22">
      <c r="A290" s="268" t="s">
        <v>40</v>
      </c>
      <c r="B290" s="432" t="s">
        <v>700</v>
      </c>
      <c r="C290" s="273">
        <v>0</v>
      </c>
      <c r="D290" s="273">
        <v>0</v>
      </c>
      <c r="E290" s="273">
        <v>0</v>
      </c>
      <c r="F290" s="273">
        <v>0</v>
      </c>
      <c r="G290" s="273">
        <v>0</v>
      </c>
      <c r="H290" s="273">
        <v>0</v>
      </c>
      <c r="I290" s="273">
        <v>0</v>
      </c>
      <c r="J290" s="273">
        <v>0</v>
      </c>
      <c r="K290" s="273">
        <v>0</v>
      </c>
      <c r="L290" s="273">
        <v>0</v>
      </c>
      <c r="M290" s="273">
        <v>0</v>
      </c>
      <c r="N290" s="273">
        <v>0</v>
      </c>
      <c r="O290" s="273">
        <v>0</v>
      </c>
      <c r="P290" s="273">
        <v>0</v>
      </c>
      <c r="Q290" s="273">
        <v>0</v>
      </c>
      <c r="R290" s="273">
        <v>0</v>
      </c>
      <c r="S290" s="273">
        <v>0</v>
      </c>
      <c r="T290" s="273">
        <v>0</v>
      </c>
      <c r="U290" s="273">
        <f t="shared" si="44"/>
        <v>0</v>
      </c>
      <c r="V290" s="274">
        <f t="shared" si="45"/>
        <v>0</v>
      </c>
    </row>
    <row r="291" spans="1:22">
      <c r="A291" s="268" t="s">
        <v>41</v>
      </c>
      <c r="B291" s="430" t="s">
        <v>701</v>
      </c>
      <c r="C291" s="273">
        <v>0</v>
      </c>
      <c r="D291" s="273">
        <v>0</v>
      </c>
      <c r="E291" s="273">
        <v>0</v>
      </c>
      <c r="F291" s="273">
        <v>0</v>
      </c>
      <c r="G291" s="273">
        <v>0</v>
      </c>
      <c r="H291" s="273">
        <v>0</v>
      </c>
      <c r="I291" s="273">
        <v>0</v>
      </c>
      <c r="J291" s="273">
        <v>0</v>
      </c>
      <c r="K291" s="273">
        <v>0</v>
      </c>
      <c r="L291" s="273">
        <v>0</v>
      </c>
      <c r="M291" s="273">
        <v>0</v>
      </c>
      <c r="N291" s="273">
        <v>0</v>
      </c>
      <c r="O291" s="273">
        <v>0</v>
      </c>
      <c r="P291" s="273">
        <v>0</v>
      </c>
      <c r="Q291" s="273">
        <v>0</v>
      </c>
      <c r="R291" s="273">
        <v>0</v>
      </c>
      <c r="S291" s="273">
        <v>0</v>
      </c>
      <c r="T291" s="273">
        <v>0</v>
      </c>
      <c r="U291" s="273">
        <f t="shared" si="44"/>
        <v>0</v>
      </c>
      <c r="V291" s="274">
        <f t="shared" si="45"/>
        <v>0</v>
      </c>
    </row>
    <row r="292" spans="1:22">
      <c r="A292" s="268" t="s">
        <v>42</v>
      </c>
      <c r="B292" s="430" t="s">
        <v>702</v>
      </c>
      <c r="C292" s="273">
        <v>0</v>
      </c>
      <c r="D292" s="273">
        <v>0</v>
      </c>
      <c r="E292" s="273">
        <v>0</v>
      </c>
      <c r="F292" s="273">
        <v>0</v>
      </c>
      <c r="G292" s="273">
        <v>0</v>
      </c>
      <c r="H292" s="273">
        <v>0</v>
      </c>
      <c r="I292" s="273">
        <v>0</v>
      </c>
      <c r="J292" s="273">
        <v>0</v>
      </c>
      <c r="K292" s="273">
        <v>0</v>
      </c>
      <c r="L292" s="273">
        <v>0</v>
      </c>
      <c r="M292" s="273">
        <v>0</v>
      </c>
      <c r="N292" s="273">
        <v>0</v>
      </c>
      <c r="O292" s="273">
        <v>0</v>
      </c>
      <c r="P292" s="273">
        <v>0</v>
      </c>
      <c r="Q292" s="273">
        <v>0</v>
      </c>
      <c r="R292" s="273">
        <v>0</v>
      </c>
      <c r="S292" s="273">
        <v>0</v>
      </c>
      <c r="T292" s="273">
        <v>0</v>
      </c>
      <c r="U292" s="273">
        <f t="shared" si="44"/>
        <v>0</v>
      </c>
      <c r="V292" s="274">
        <f t="shared" si="45"/>
        <v>0</v>
      </c>
    </row>
    <row r="293" spans="1:22">
      <c r="A293" s="268" t="s">
        <v>43</v>
      </c>
      <c r="B293" s="430" t="s">
        <v>703</v>
      </c>
      <c r="C293" s="273">
        <v>0</v>
      </c>
      <c r="D293" s="273">
        <v>0</v>
      </c>
      <c r="E293" s="273">
        <v>0</v>
      </c>
      <c r="F293" s="273">
        <v>0</v>
      </c>
      <c r="G293" s="273">
        <v>0</v>
      </c>
      <c r="H293" s="273">
        <v>0</v>
      </c>
      <c r="I293" s="273">
        <v>0</v>
      </c>
      <c r="J293" s="273">
        <v>0</v>
      </c>
      <c r="K293" s="273">
        <v>0</v>
      </c>
      <c r="L293" s="273">
        <v>0</v>
      </c>
      <c r="M293" s="273">
        <v>0</v>
      </c>
      <c r="N293" s="273">
        <v>0</v>
      </c>
      <c r="O293" s="273">
        <v>0</v>
      </c>
      <c r="P293" s="273">
        <v>0</v>
      </c>
      <c r="Q293" s="273">
        <v>0</v>
      </c>
      <c r="R293" s="273">
        <v>0</v>
      </c>
      <c r="S293" s="273">
        <v>0</v>
      </c>
      <c r="T293" s="273">
        <v>0</v>
      </c>
      <c r="U293" s="273">
        <f t="shared" si="44"/>
        <v>0</v>
      </c>
      <c r="V293" s="274">
        <f t="shared" si="45"/>
        <v>0</v>
      </c>
    </row>
    <row r="294" spans="1:22">
      <c r="A294" s="268" t="s">
        <v>44</v>
      </c>
      <c r="B294" s="430" t="s">
        <v>616</v>
      </c>
      <c r="C294" s="273">
        <v>0</v>
      </c>
      <c r="D294" s="273">
        <v>0</v>
      </c>
      <c r="E294" s="273">
        <v>0</v>
      </c>
      <c r="F294" s="273">
        <v>0</v>
      </c>
      <c r="G294" s="273">
        <v>0</v>
      </c>
      <c r="H294" s="273">
        <v>0</v>
      </c>
      <c r="I294" s="273">
        <v>0</v>
      </c>
      <c r="J294" s="273">
        <v>0</v>
      </c>
      <c r="K294" s="273">
        <v>0</v>
      </c>
      <c r="L294" s="273">
        <v>0</v>
      </c>
      <c r="M294" s="273">
        <v>0</v>
      </c>
      <c r="N294" s="273">
        <v>0</v>
      </c>
      <c r="O294" s="273">
        <v>0</v>
      </c>
      <c r="P294" s="273">
        <v>0</v>
      </c>
      <c r="Q294" s="273">
        <v>0</v>
      </c>
      <c r="R294" s="273">
        <v>0</v>
      </c>
      <c r="S294" s="273">
        <v>0</v>
      </c>
      <c r="T294" s="273">
        <v>0</v>
      </c>
      <c r="U294" s="273">
        <f t="shared" si="44"/>
        <v>0</v>
      </c>
      <c r="V294" s="274">
        <f t="shared" si="45"/>
        <v>0</v>
      </c>
    </row>
    <row r="295" spans="1:22">
      <c r="A295" s="268" t="s">
        <v>45</v>
      </c>
      <c r="B295" s="430" t="s">
        <v>704</v>
      </c>
      <c r="C295" s="273">
        <v>0</v>
      </c>
      <c r="D295" s="273">
        <v>0</v>
      </c>
      <c r="E295" s="273">
        <v>0</v>
      </c>
      <c r="F295" s="273">
        <v>0</v>
      </c>
      <c r="G295" s="273">
        <v>0</v>
      </c>
      <c r="H295" s="273">
        <v>0</v>
      </c>
      <c r="I295" s="273">
        <v>0</v>
      </c>
      <c r="J295" s="273">
        <v>0</v>
      </c>
      <c r="K295" s="273">
        <v>0</v>
      </c>
      <c r="L295" s="273">
        <v>0</v>
      </c>
      <c r="M295" s="273">
        <v>0</v>
      </c>
      <c r="N295" s="273">
        <v>0</v>
      </c>
      <c r="O295" s="273">
        <v>0</v>
      </c>
      <c r="P295" s="273">
        <v>0</v>
      </c>
      <c r="Q295" s="273">
        <v>0</v>
      </c>
      <c r="R295" s="273">
        <v>0</v>
      </c>
      <c r="S295" s="273">
        <v>0</v>
      </c>
      <c r="T295" s="273">
        <v>0</v>
      </c>
      <c r="U295" s="273">
        <f t="shared" si="44"/>
        <v>0</v>
      </c>
      <c r="V295" s="274">
        <f t="shared" si="45"/>
        <v>0</v>
      </c>
    </row>
    <row r="296" spans="1:22">
      <c r="A296" s="268" t="s">
        <v>46</v>
      </c>
      <c r="B296" s="430" t="s">
        <v>705</v>
      </c>
      <c r="C296" s="273">
        <v>0</v>
      </c>
      <c r="D296" s="273">
        <v>0</v>
      </c>
      <c r="E296" s="273">
        <v>0</v>
      </c>
      <c r="F296" s="273">
        <v>0</v>
      </c>
      <c r="G296" s="273">
        <v>0</v>
      </c>
      <c r="H296" s="273">
        <v>0</v>
      </c>
      <c r="I296" s="273">
        <v>0</v>
      </c>
      <c r="J296" s="273">
        <v>0</v>
      </c>
      <c r="K296" s="273">
        <v>0</v>
      </c>
      <c r="L296" s="273">
        <v>0</v>
      </c>
      <c r="M296" s="273">
        <v>0</v>
      </c>
      <c r="N296" s="273">
        <v>0</v>
      </c>
      <c r="O296" s="273">
        <v>0</v>
      </c>
      <c r="P296" s="273">
        <v>0</v>
      </c>
      <c r="Q296" s="273">
        <v>0</v>
      </c>
      <c r="R296" s="273">
        <v>0</v>
      </c>
      <c r="S296" s="273">
        <v>0</v>
      </c>
      <c r="T296" s="273">
        <v>0</v>
      </c>
      <c r="U296" s="273">
        <f t="shared" si="44"/>
        <v>0</v>
      </c>
      <c r="V296" s="274">
        <f t="shared" si="45"/>
        <v>0</v>
      </c>
    </row>
    <row r="297" spans="1:22">
      <c r="A297" s="268" t="s">
        <v>47</v>
      </c>
      <c r="B297" s="430" t="s">
        <v>706</v>
      </c>
      <c r="C297" s="273">
        <v>0</v>
      </c>
      <c r="D297" s="273">
        <v>0</v>
      </c>
      <c r="E297" s="273">
        <v>0</v>
      </c>
      <c r="F297" s="273">
        <v>0</v>
      </c>
      <c r="G297" s="273">
        <v>0</v>
      </c>
      <c r="H297" s="273">
        <v>0</v>
      </c>
      <c r="I297" s="273">
        <v>0</v>
      </c>
      <c r="J297" s="273">
        <v>0</v>
      </c>
      <c r="K297" s="273">
        <v>0</v>
      </c>
      <c r="L297" s="273">
        <v>0</v>
      </c>
      <c r="M297" s="273">
        <v>0</v>
      </c>
      <c r="N297" s="273">
        <v>0</v>
      </c>
      <c r="O297" s="273">
        <v>0</v>
      </c>
      <c r="P297" s="273">
        <v>0</v>
      </c>
      <c r="Q297" s="273">
        <v>0</v>
      </c>
      <c r="R297" s="273">
        <v>0</v>
      </c>
      <c r="S297" s="273">
        <v>0</v>
      </c>
      <c r="T297" s="273">
        <v>0</v>
      </c>
      <c r="U297" s="273">
        <f t="shared" si="44"/>
        <v>0</v>
      </c>
      <c r="V297" s="274">
        <f t="shared" si="45"/>
        <v>0</v>
      </c>
    </row>
    <row r="298" spans="1:22">
      <c r="A298" s="268" t="s">
        <v>48</v>
      </c>
      <c r="B298" s="430" t="s">
        <v>707</v>
      </c>
      <c r="C298" s="273">
        <v>0</v>
      </c>
      <c r="D298" s="273">
        <v>0</v>
      </c>
      <c r="E298" s="273">
        <v>0</v>
      </c>
      <c r="F298" s="273">
        <v>0</v>
      </c>
      <c r="G298" s="273">
        <v>0</v>
      </c>
      <c r="H298" s="273">
        <v>0</v>
      </c>
      <c r="I298" s="273">
        <v>0</v>
      </c>
      <c r="J298" s="273">
        <v>0</v>
      </c>
      <c r="K298" s="273">
        <v>0</v>
      </c>
      <c r="L298" s="273">
        <v>0</v>
      </c>
      <c r="M298" s="273">
        <v>0</v>
      </c>
      <c r="N298" s="273">
        <v>0</v>
      </c>
      <c r="O298" s="273">
        <v>0</v>
      </c>
      <c r="P298" s="273">
        <v>0</v>
      </c>
      <c r="Q298" s="273">
        <v>0</v>
      </c>
      <c r="R298" s="273">
        <v>0</v>
      </c>
      <c r="S298" s="273">
        <v>0</v>
      </c>
      <c r="T298" s="273">
        <v>0</v>
      </c>
      <c r="U298" s="273">
        <f t="shared" si="44"/>
        <v>0</v>
      </c>
      <c r="V298" s="274">
        <f t="shared" si="45"/>
        <v>0</v>
      </c>
    </row>
    <row r="299" spans="1:22">
      <c r="A299" s="268" t="s">
        <v>49</v>
      </c>
      <c r="B299" s="430" t="s">
        <v>708</v>
      </c>
      <c r="C299" s="273">
        <v>0</v>
      </c>
      <c r="D299" s="273">
        <v>0</v>
      </c>
      <c r="E299" s="273">
        <v>0</v>
      </c>
      <c r="F299" s="273">
        <v>0</v>
      </c>
      <c r="G299" s="273">
        <v>0</v>
      </c>
      <c r="H299" s="273">
        <v>0</v>
      </c>
      <c r="I299" s="273">
        <v>0</v>
      </c>
      <c r="J299" s="273">
        <v>0</v>
      </c>
      <c r="K299" s="273">
        <v>0</v>
      </c>
      <c r="L299" s="273">
        <v>0</v>
      </c>
      <c r="M299" s="273">
        <v>0</v>
      </c>
      <c r="N299" s="273">
        <v>0</v>
      </c>
      <c r="O299" s="273">
        <v>0</v>
      </c>
      <c r="P299" s="273">
        <v>0</v>
      </c>
      <c r="Q299" s="273">
        <v>0</v>
      </c>
      <c r="R299" s="273">
        <v>0</v>
      </c>
      <c r="S299" s="273">
        <v>0</v>
      </c>
      <c r="T299" s="273">
        <v>0</v>
      </c>
      <c r="U299" s="273">
        <f t="shared" si="44"/>
        <v>0</v>
      </c>
      <c r="V299" s="274">
        <f t="shared" si="45"/>
        <v>0</v>
      </c>
    </row>
    <row r="300" spans="1:22">
      <c r="A300" s="268" t="s">
        <v>50</v>
      </c>
      <c r="B300" s="430" t="s">
        <v>709</v>
      </c>
      <c r="C300" s="273">
        <v>0</v>
      </c>
      <c r="D300" s="273">
        <v>0</v>
      </c>
      <c r="E300" s="273">
        <v>0</v>
      </c>
      <c r="F300" s="273">
        <v>0</v>
      </c>
      <c r="G300" s="273">
        <v>0</v>
      </c>
      <c r="H300" s="273">
        <v>0</v>
      </c>
      <c r="I300" s="273">
        <v>0</v>
      </c>
      <c r="J300" s="273">
        <v>0</v>
      </c>
      <c r="K300" s="273">
        <v>0</v>
      </c>
      <c r="L300" s="273">
        <v>0</v>
      </c>
      <c r="M300" s="273">
        <v>0</v>
      </c>
      <c r="N300" s="273">
        <v>0</v>
      </c>
      <c r="O300" s="273">
        <v>0</v>
      </c>
      <c r="P300" s="273">
        <v>0</v>
      </c>
      <c r="Q300" s="273">
        <v>0</v>
      </c>
      <c r="R300" s="273">
        <v>0</v>
      </c>
      <c r="S300" s="273">
        <v>0</v>
      </c>
      <c r="T300" s="273">
        <v>0</v>
      </c>
      <c r="U300" s="273">
        <f t="shared" si="44"/>
        <v>0</v>
      </c>
      <c r="V300" s="274">
        <f t="shared" si="45"/>
        <v>0</v>
      </c>
    </row>
    <row r="301" spans="1:22">
      <c r="A301" s="268" t="s">
        <v>51</v>
      </c>
      <c r="B301" s="430" t="s">
        <v>710</v>
      </c>
      <c r="C301" s="273">
        <v>0</v>
      </c>
      <c r="D301" s="273">
        <v>0</v>
      </c>
      <c r="E301" s="273">
        <v>0</v>
      </c>
      <c r="F301" s="273">
        <v>0</v>
      </c>
      <c r="G301" s="273">
        <v>0</v>
      </c>
      <c r="H301" s="273">
        <v>0</v>
      </c>
      <c r="I301" s="273">
        <v>0</v>
      </c>
      <c r="J301" s="273">
        <v>0</v>
      </c>
      <c r="K301" s="273">
        <v>0</v>
      </c>
      <c r="L301" s="273">
        <v>0</v>
      </c>
      <c r="M301" s="273">
        <v>0</v>
      </c>
      <c r="N301" s="273">
        <v>0</v>
      </c>
      <c r="O301" s="273">
        <v>0</v>
      </c>
      <c r="P301" s="273">
        <v>0</v>
      </c>
      <c r="Q301" s="273">
        <v>0</v>
      </c>
      <c r="R301" s="273">
        <v>0</v>
      </c>
      <c r="S301" s="273">
        <v>0</v>
      </c>
      <c r="T301" s="273">
        <v>0</v>
      </c>
      <c r="U301" s="273">
        <f t="shared" si="44"/>
        <v>0</v>
      </c>
      <c r="V301" s="274">
        <f t="shared" si="45"/>
        <v>0</v>
      </c>
    </row>
    <row r="302" spans="1:22">
      <c r="A302" s="268" t="s">
        <v>52</v>
      </c>
      <c r="B302" s="268" t="s">
        <v>582</v>
      </c>
      <c r="C302" s="273">
        <v>0</v>
      </c>
      <c r="D302" s="273">
        <v>0</v>
      </c>
      <c r="E302" s="273">
        <v>0</v>
      </c>
      <c r="F302" s="273">
        <v>0</v>
      </c>
      <c r="G302" s="273">
        <v>0</v>
      </c>
      <c r="H302" s="273">
        <v>0</v>
      </c>
      <c r="I302" s="273">
        <v>0</v>
      </c>
      <c r="J302" s="273">
        <v>0</v>
      </c>
      <c r="K302" s="273">
        <v>0</v>
      </c>
      <c r="L302" s="273">
        <v>0</v>
      </c>
      <c r="M302" s="273">
        <v>0</v>
      </c>
      <c r="N302" s="273">
        <v>0</v>
      </c>
      <c r="O302" s="273">
        <v>0</v>
      </c>
      <c r="P302" s="273">
        <v>0</v>
      </c>
      <c r="Q302" s="273">
        <v>0</v>
      </c>
      <c r="R302" s="273">
        <v>0</v>
      </c>
      <c r="S302" s="273">
        <v>0</v>
      </c>
      <c r="T302" s="273">
        <v>0</v>
      </c>
      <c r="U302" s="273">
        <f t="shared" si="44"/>
        <v>0</v>
      </c>
      <c r="V302" s="274">
        <f t="shared" si="45"/>
        <v>0</v>
      </c>
    </row>
    <row r="303" spans="1:22">
      <c r="A303" s="269" t="s">
        <v>146</v>
      </c>
      <c r="B303" s="430" t="s">
        <v>711</v>
      </c>
      <c r="C303" s="273">
        <v>0</v>
      </c>
      <c r="D303" s="273">
        <v>0</v>
      </c>
      <c r="E303" s="273">
        <v>0</v>
      </c>
      <c r="F303" s="273">
        <v>0</v>
      </c>
      <c r="G303" s="273">
        <v>0</v>
      </c>
      <c r="H303" s="273">
        <v>0</v>
      </c>
      <c r="I303" s="273">
        <v>0</v>
      </c>
      <c r="J303" s="273">
        <v>0</v>
      </c>
      <c r="K303" s="273">
        <v>0</v>
      </c>
      <c r="L303" s="273">
        <v>0</v>
      </c>
      <c r="M303" s="273">
        <v>0</v>
      </c>
      <c r="N303" s="273">
        <v>0</v>
      </c>
      <c r="O303" s="273">
        <v>0</v>
      </c>
      <c r="P303" s="273">
        <v>0</v>
      </c>
      <c r="Q303" s="273">
        <v>0</v>
      </c>
      <c r="R303" s="273">
        <v>0</v>
      </c>
      <c r="S303" s="273">
        <v>0</v>
      </c>
      <c r="T303" s="273">
        <v>0</v>
      </c>
      <c r="U303" s="273">
        <f t="shared" si="44"/>
        <v>0</v>
      </c>
      <c r="V303" s="274">
        <f t="shared" si="45"/>
        <v>0</v>
      </c>
    </row>
    <row r="304" spans="1:22">
      <c r="A304" s="269" t="s">
        <v>147</v>
      </c>
      <c r="B304" s="430" t="s">
        <v>712</v>
      </c>
      <c r="C304" s="273">
        <v>0</v>
      </c>
      <c r="D304" s="273">
        <v>0</v>
      </c>
      <c r="E304" s="273">
        <v>0</v>
      </c>
      <c r="F304" s="273">
        <v>0</v>
      </c>
      <c r="G304" s="273">
        <v>0</v>
      </c>
      <c r="H304" s="273">
        <v>0</v>
      </c>
      <c r="I304" s="273">
        <v>0</v>
      </c>
      <c r="J304" s="273">
        <v>0</v>
      </c>
      <c r="K304" s="273">
        <v>0</v>
      </c>
      <c r="L304" s="273">
        <v>0</v>
      </c>
      <c r="M304" s="273">
        <v>0</v>
      </c>
      <c r="N304" s="273">
        <v>0</v>
      </c>
      <c r="O304" s="273">
        <v>0</v>
      </c>
      <c r="P304" s="273">
        <v>0</v>
      </c>
      <c r="Q304" s="273">
        <v>0</v>
      </c>
      <c r="R304" s="273">
        <v>0</v>
      </c>
      <c r="S304" s="273">
        <v>0</v>
      </c>
      <c r="T304" s="273">
        <v>0</v>
      </c>
      <c r="U304" s="273">
        <f t="shared" si="44"/>
        <v>0</v>
      </c>
      <c r="V304" s="274">
        <f t="shared" si="45"/>
        <v>0</v>
      </c>
    </row>
    <row r="305" spans="1:22">
      <c r="A305" s="135"/>
      <c r="B305" s="136" t="s">
        <v>28</v>
      </c>
      <c r="C305" s="317">
        <f t="shared" ref="C305:T305" si="46">SUM(C289:C304)</f>
        <v>0</v>
      </c>
      <c r="D305" s="317">
        <f t="shared" si="46"/>
        <v>0</v>
      </c>
      <c r="E305" s="317">
        <f t="shared" si="46"/>
        <v>0</v>
      </c>
      <c r="F305" s="317">
        <f t="shared" si="46"/>
        <v>0</v>
      </c>
      <c r="G305" s="317">
        <f t="shared" si="46"/>
        <v>0</v>
      </c>
      <c r="H305" s="317">
        <f t="shared" si="46"/>
        <v>0</v>
      </c>
      <c r="I305" s="317">
        <f t="shared" si="46"/>
        <v>0</v>
      </c>
      <c r="J305" s="317">
        <f t="shared" si="46"/>
        <v>0</v>
      </c>
      <c r="K305" s="317">
        <f t="shared" si="46"/>
        <v>0</v>
      </c>
      <c r="L305" s="317">
        <f t="shared" si="46"/>
        <v>0</v>
      </c>
      <c r="M305" s="317">
        <f t="shared" si="46"/>
        <v>0</v>
      </c>
      <c r="N305" s="317">
        <f t="shared" si="46"/>
        <v>0</v>
      </c>
      <c r="O305" s="317">
        <f t="shared" si="46"/>
        <v>0</v>
      </c>
      <c r="P305" s="317">
        <f t="shared" si="46"/>
        <v>0</v>
      </c>
      <c r="Q305" s="317">
        <f t="shared" si="46"/>
        <v>0</v>
      </c>
      <c r="R305" s="317">
        <f t="shared" si="46"/>
        <v>0</v>
      </c>
      <c r="S305" s="317">
        <f>SUM(S289:S304)</f>
        <v>0</v>
      </c>
      <c r="T305" s="317">
        <f t="shared" si="46"/>
        <v>0</v>
      </c>
      <c r="U305" s="317">
        <f>SUM(C305:T305)</f>
        <v>0</v>
      </c>
      <c r="V305" s="318">
        <f>SUM(AVERAGE(C305:T305))</f>
        <v>0</v>
      </c>
    </row>
    <row r="306" spans="1:22">
      <c r="C306" s="114"/>
      <c r="D306" s="114"/>
      <c r="E306" s="114"/>
      <c r="F306" s="114"/>
      <c r="G306" s="114"/>
      <c r="H306" s="114"/>
      <c r="I306" s="114"/>
      <c r="J306" s="114"/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</row>
  </sheetData>
  <phoneticPr fontId="0" type="noConversion"/>
  <printOptions gridLines="1"/>
  <pageMargins left="0.75" right="0.75" top="1" bottom="1" header="0.5" footer="0.5"/>
  <pageSetup scale="87" orientation="landscape" r:id="rId1"/>
  <headerFooter alignWithMargins="0"/>
  <rowBreaks count="7" manualBreakCount="7">
    <brk id="39" max="16383" man="1"/>
    <brk id="77" max="16383" man="1"/>
    <brk id="115" max="16383" man="1"/>
    <brk id="153" max="16383" man="1"/>
    <brk id="191" max="16383" man="1"/>
    <brk id="229" max="16383" man="1"/>
    <brk id="26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O96"/>
  <sheetViews>
    <sheetView zoomScale="140" zoomScaleNormal="140" workbookViewId="0">
      <selection activeCell="R25" sqref="R25:T32"/>
    </sheetView>
  </sheetViews>
  <sheetFormatPr defaultRowHeight="12.75"/>
  <cols>
    <col min="1" max="1" width="2.7109375" customWidth="1"/>
    <col min="2" max="2" width="12.7109375" customWidth="1"/>
    <col min="3" max="3" width="3.140625" customWidth="1"/>
    <col min="4" max="4" width="12.7109375" customWidth="1"/>
    <col min="5" max="5" width="4.28515625" customWidth="1"/>
    <col min="6" max="6" width="12.7109375" customWidth="1"/>
    <col min="7" max="7" width="2.7109375" customWidth="1"/>
    <col min="8" max="8" width="12.7109375" customWidth="1"/>
    <col min="9" max="9" width="2.7109375" customWidth="1"/>
    <col min="10" max="10" width="12.7109375" customWidth="1"/>
    <col min="11" max="11" width="2.7109375" customWidth="1"/>
    <col min="12" max="12" width="12.7109375" customWidth="1"/>
    <col min="13" max="13" width="2.7109375" customWidth="1"/>
    <col min="14" max="14" width="12.85546875" customWidth="1"/>
    <col min="15" max="15" width="2.7109375" customWidth="1"/>
    <col min="16" max="16" width="12.7109375" customWidth="1"/>
    <col min="17" max="17" width="2.7109375" customWidth="1"/>
    <col min="18" max="18" width="12.7109375" customWidth="1"/>
    <col min="19" max="19" width="2.7109375" customWidth="1"/>
    <col min="20" max="20" width="12.7109375" customWidth="1"/>
    <col min="21" max="21" width="2.5703125" customWidth="1"/>
  </cols>
  <sheetData>
    <row r="1" spans="1:41" ht="13.5" customHeight="1"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41" ht="13.5" customHeight="1">
      <c r="B2" s="45" t="s">
        <v>488</v>
      </c>
      <c r="C2" s="34"/>
      <c r="D2" s="34"/>
      <c r="E2" s="34"/>
      <c r="F2" s="34"/>
      <c r="G2" s="34"/>
      <c r="H2" s="34"/>
      <c r="I2" s="34"/>
      <c r="J2" s="34"/>
      <c r="K2" s="34"/>
      <c r="L2" s="150"/>
      <c r="M2" s="34"/>
      <c r="N2" s="34"/>
      <c r="O2" s="34"/>
      <c r="P2" s="34"/>
      <c r="Q2" s="34"/>
      <c r="R2" s="34"/>
      <c r="S2" s="34"/>
      <c r="T2" s="34"/>
      <c r="U2" s="34"/>
      <c r="V2" s="45" t="s">
        <v>499</v>
      </c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3.5" customHeight="1">
      <c r="B3" s="150"/>
      <c r="C3" s="150"/>
      <c r="D3" s="150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13.5" customHeight="1" thickBot="1">
      <c r="A4" s="34"/>
      <c r="B4" s="356" t="s">
        <v>397</v>
      </c>
      <c r="C4" s="34"/>
      <c r="D4" s="150"/>
      <c r="E4" s="34"/>
      <c r="F4" s="356" t="s">
        <v>398</v>
      </c>
      <c r="G4" s="34"/>
      <c r="H4" s="34"/>
      <c r="I4" s="34"/>
      <c r="J4" s="356" t="s">
        <v>399</v>
      </c>
      <c r="K4" s="34"/>
      <c r="L4" s="150"/>
      <c r="M4" s="34"/>
      <c r="N4" s="356" t="s">
        <v>400</v>
      </c>
      <c r="O4" s="34"/>
      <c r="P4" s="34"/>
      <c r="Q4" s="34"/>
      <c r="R4" s="356" t="s">
        <v>159</v>
      </c>
      <c r="S4" s="34"/>
      <c r="T4" s="150"/>
      <c r="U4" s="34"/>
      <c r="V4" s="45" t="s">
        <v>159</v>
      </c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ht="13.5" customHeight="1" thickBot="1">
      <c r="A5" s="34"/>
      <c r="B5" s="421" t="s">
        <v>107</v>
      </c>
      <c r="C5" s="354" t="s">
        <v>404</v>
      </c>
      <c r="D5" s="353" t="s">
        <v>408</v>
      </c>
      <c r="E5" s="354"/>
      <c r="F5" s="421" t="s">
        <v>26</v>
      </c>
      <c r="G5" s="354" t="s">
        <v>404</v>
      </c>
      <c r="H5" s="353" t="s">
        <v>24</v>
      </c>
      <c r="I5" s="354"/>
      <c r="J5" s="421" t="s">
        <v>149</v>
      </c>
      <c r="K5" s="354" t="s">
        <v>404</v>
      </c>
      <c r="L5" s="353" t="s">
        <v>107</v>
      </c>
      <c r="M5" s="357"/>
      <c r="N5" s="421" t="s">
        <v>24</v>
      </c>
      <c r="O5" s="354" t="s">
        <v>404</v>
      </c>
      <c r="P5" s="353" t="s">
        <v>57</v>
      </c>
      <c r="Q5" s="34"/>
      <c r="R5" s="421" t="s">
        <v>107</v>
      </c>
      <c r="S5" s="354" t="s">
        <v>404</v>
      </c>
      <c r="T5" s="353" t="s">
        <v>57</v>
      </c>
      <c r="V5" s="34" t="s">
        <v>509</v>
      </c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1:41" ht="13.5" customHeight="1" thickBot="1">
      <c r="A6" s="34"/>
      <c r="B6" s="421" t="s">
        <v>111</v>
      </c>
      <c r="C6" s="354" t="s">
        <v>404</v>
      </c>
      <c r="D6" s="353" t="s">
        <v>26</v>
      </c>
      <c r="E6" s="354"/>
      <c r="F6" s="421" t="s">
        <v>408</v>
      </c>
      <c r="G6" s="354" t="s">
        <v>404</v>
      </c>
      <c r="H6" s="353" t="s">
        <v>19</v>
      </c>
      <c r="I6" s="354"/>
      <c r="J6" s="421" t="s">
        <v>111</v>
      </c>
      <c r="K6" s="354" t="s">
        <v>404</v>
      </c>
      <c r="L6" s="353" t="s">
        <v>145</v>
      </c>
      <c r="M6" s="357"/>
      <c r="N6" s="421" t="s">
        <v>150</v>
      </c>
      <c r="O6" s="354" t="s">
        <v>404</v>
      </c>
      <c r="P6" s="353" t="s">
        <v>183</v>
      </c>
      <c r="Q6" s="34"/>
      <c r="R6" s="421" t="s">
        <v>111</v>
      </c>
      <c r="S6" s="354" t="s">
        <v>404</v>
      </c>
      <c r="T6" s="353" t="s">
        <v>183</v>
      </c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</row>
    <row r="7" spans="1:41" ht="13.5" customHeight="1" thickBot="1">
      <c r="A7" s="34"/>
      <c r="B7" s="421" t="s">
        <v>21</v>
      </c>
      <c r="C7" s="354" t="s">
        <v>404</v>
      </c>
      <c r="D7" s="353" t="s">
        <v>19</v>
      </c>
      <c r="E7" s="354"/>
      <c r="F7" s="421" t="s">
        <v>151</v>
      </c>
      <c r="G7" s="354" t="s">
        <v>404</v>
      </c>
      <c r="H7" s="353" t="s">
        <v>145</v>
      </c>
      <c r="I7" s="354"/>
      <c r="J7" s="421" t="s">
        <v>19</v>
      </c>
      <c r="K7" s="354" t="s">
        <v>404</v>
      </c>
      <c r="L7" s="353" t="s">
        <v>57</v>
      </c>
      <c r="M7" s="357"/>
      <c r="N7" s="421" t="s">
        <v>20</v>
      </c>
      <c r="O7" s="354" t="s">
        <v>404</v>
      </c>
      <c r="P7" s="353" t="s">
        <v>107</v>
      </c>
      <c r="Q7" s="34"/>
      <c r="R7" s="421" t="s">
        <v>19</v>
      </c>
      <c r="S7" s="354" t="s">
        <v>404</v>
      </c>
      <c r="T7" s="353" t="s">
        <v>150</v>
      </c>
      <c r="V7" s="45" t="s">
        <v>160</v>
      </c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</row>
    <row r="8" spans="1:41" ht="13.5" customHeight="1" thickBot="1">
      <c r="A8" s="34"/>
      <c r="B8" s="421" t="s">
        <v>20</v>
      </c>
      <c r="C8" s="354" t="s">
        <v>404</v>
      </c>
      <c r="D8" s="353" t="s">
        <v>24</v>
      </c>
      <c r="E8" s="354"/>
      <c r="F8" s="421" t="s">
        <v>25</v>
      </c>
      <c r="G8" s="354" t="s">
        <v>404</v>
      </c>
      <c r="H8" s="353" t="s">
        <v>107</v>
      </c>
      <c r="I8" s="354"/>
      <c r="J8" s="421" t="s">
        <v>24</v>
      </c>
      <c r="K8" s="354" t="s">
        <v>404</v>
      </c>
      <c r="L8" s="353" t="s">
        <v>183</v>
      </c>
      <c r="M8" s="357"/>
      <c r="N8" s="422" t="s">
        <v>408</v>
      </c>
      <c r="O8" s="359" t="s">
        <v>404</v>
      </c>
      <c r="P8" s="358" t="s">
        <v>151</v>
      </c>
      <c r="Q8" s="34"/>
      <c r="R8" s="421" t="s">
        <v>151</v>
      </c>
      <c r="S8" s="354" t="s">
        <v>404</v>
      </c>
      <c r="T8" s="353" t="s">
        <v>24</v>
      </c>
      <c r="V8" s="34" t="s">
        <v>510</v>
      </c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</row>
    <row r="9" spans="1:41" ht="13.5" customHeight="1" thickBot="1">
      <c r="A9" s="34"/>
      <c r="B9" s="421" t="s">
        <v>150</v>
      </c>
      <c r="C9" s="354" t="s">
        <v>404</v>
      </c>
      <c r="D9" s="353" t="s">
        <v>149</v>
      </c>
      <c r="E9" s="354"/>
      <c r="F9" s="421" t="s">
        <v>183</v>
      </c>
      <c r="G9" s="354" t="s">
        <v>404</v>
      </c>
      <c r="H9" s="353" t="s">
        <v>20</v>
      </c>
      <c r="I9" s="354"/>
      <c r="J9" s="421" t="s">
        <v>150</v>
      </c>
      <c r="K9" s="354" t="s">
        <v>404</v>
      </c>
      <c r="L9" s="353" t="s">
        <v>151</v>
      </c>
      <c r="M9" s="357"/>
      <c r="N9" s="421" t="s">
        <v>25</v>
      </c>
      <c r="O9" s="354" t="s">
        <v>404</v>
      </c>
      <c r="P9" s="353" t="s">
        <v>21</v>
      </c>
      <c r="Q9" s="34"/>
      <c r="R9" s="421" t="s">
        <v>25</v>
      </c>
      <c r="S9" s="354" t="s">
        <v>404</v>
      </c>
      <c r="T9" s="353" t="s">
        <v>145</v>
      </c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</row>
    <row r="10" spans="1:41" ht="13.5" customHeight="1" thickBot="1">
      <c r="A10" s="34"/>
      <c r="B10" s="421" t="s">
        <v>183</v>
      </c>
      <c r="C10" s="354" t="s">
        <v>404</v>
      </c>
      <c r="D10" s="353" t="s">
        <v>145</v>
      </c>
      <c r="E10" s="354"/>
      <c r="F10" s="421" t="s">
        <v>111</v>
      </c>
      <c r="G10" s="354" t="s">
        <v>404</v>
      </c>
      <c r="H10" s="353" t="s">
        <v>82</v>
      </c>
      <c r="I10" s="354"/>
      <c r="J10" s="421" t="s">
        <v>25</v>
      </c>
      <c r="K10" s="354" t="s">
        <v>404</v>
      </c>
      <c r="L10" s="353" t="s">
        <v>20</v>
      </c>
      <c r="M10" s="357"/>
      <c r="N10" s="421" t="s">
        <v>26</v>
      </c>
      <c r="O10" s="354" t="s">
        <v>404</v>
      </c>
      <c r="P10" s="353" t="s">
        <v>82</v>
      </c>
      <c r="Q10" s="34"/>
      <c r="R10" s="421" t="s">
        <v>149</v>
      </c>
      <c r="S10" s="354" t="s">
        <v>404</v>
      </c>
      <c r="T10" s="353" t="s">
        <v>82</v>
      </c>
      <c r="V10" s="45" t="s">
        <v>161</v>
      </c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</row>
    <row r="11" spans="1:41" ht="13.5" customHeight="1" thickBot="1">
      <c r="A11" s="34"/>
      <c r="B11" s="421" t="s">
        <v>57</v>
      </c>
      <c r="C11" s="354" t="s">
        <v>404</v>
      </c>
      <c r="D11" s="353" t="s">
        <v>151</v>
      </c>
      <c r="E11" s="354"/>
      <c r="F11" s="421" t="s">
        <v>150</v>
      </c>
      <c r="G11" s="354" t="s">
        <v>404</v>
      </c>
      <c r="H11" s="353" t="s">
        <v>21</v>
      </c>
      <c r="I11" s="354"/>
      <c r="J11" s="421" t="s">
        <v>21</v>
      </c>
      <c r="K11" s="354" t="s">
        <v>404</v>
      </c>
      <c r="L11" s="353" t="s">
        <v>82</v>
      </c>
      <c r="M11" s="357"/>
      <c r="N11" s="421" t="s">
        <v>149</v>
      </c>
      <c r="O11" s="354" t="s">
        <v>404</v>
      </c>
      <c r="P11" s="353" t="s">
        <v>111</v>
      </c>
      <c r="Q11" s="34"/>
      <c r="R11" s="421" t="s">
        <v>20</v>
      </c>
      <c r="S11" s="354" t="s">
        <v>404</v>
      </c>
      <c r="T11" s="353" t="s">
        <v>408</v>
      </c>
      <c r="V11" s="34" t="s">
        <v>511</v>
      </c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ht="13.5" customHeight="1" thickBot="1">
      <c r="A12" s="34"/>
      <c r="B12" s="422" t="s">
        <v>82</v>
      </c>
      <c r="C12" s="359" t="s">
        <v>404</v>
      </c>
      <c r="D12" s="358" t="s">
        <v>25</v>
      </c>
      <c r="E12" s="359"/>
      <c r="F12" s="421" t="s">
        <v>57</v>
      </c>
      <c r="G12" s="354" t="s">
        <v>404</v>
      </c>
      <c r="H12" s="353" t="s">
        <v>149</v>
      </c>
      <c r="I12" s="359"/>
      <c r="J12" s="422" t="s">
        <v>26</v>
      </c>
      <c r="K12" s="359" t="s">
        <v>404</v>
      </c>
      <c r="L12" s="358" t="s">
        <v>408</v>
      </c>
      <c r="M12" s="357"/>
      <c r="N12" s="421" t="s">
        <v>19</v>
      </c>
      <c r="O12" s="354" t="s">
        <v>404</v>
      </c>
      <c r="P12" s="353" t="s">
        <v>145</v>
      </c>
      <c r="Q12" s="34"/>
      <c r="R12" s="422" t="s">
        <v>21</v>
      </c>
      <c r="S12" s="359" t="s">
        <v>404</v>
      </c>
      <c r="T12" s="358" t="s">
        <v>26</v>
      </c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ht="13.5" customHeight="1">
      <c r="A13" s="34"/>
      <c r="B13" s="150"/>
      <c r="C13" s="150"/>
      <c r="D13" s="423"/>
      <c r="E13" s="150"/>
      <c r="F13" s="34"/>
      <c r="G13" s="34"/>
      <c r="H13" s="34"/>
      <c r="I13" s="34"/>
      <c r="J13" s="150"/>
      <c r="K13" s="150"/>
      <c r="L13" s="150"/>
      <c r="M13" s="34"/>
      <c r="N13" s="34"/>
      <c r="O13" s="34"/>
      <c r="P13" s="34"/>
      <c r="Q13" s="34"/>
      <c r="R13" s="150"/>
      <c r="S13" s="34"/>
      <c r="T13" s="34"/>
      <c r="V13" s="45" t="s">
        <v>163</v>
      </c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ht="13.5" customHeight="1" thickBot="1">
      <c r="B14" s="356" t="s">
        <v>160</v>
      </c>
      <c r="C14" s="34"/>
      <c r="D14" s="423"/>
      <c r="E14" s="150"/>
      <c r="F14" s="356" t="s">
        <v>161</v>
      </c>
      <c r="G14" s="34"/>
      <c r="H14" s="150"/>
      <c r="I14" s="34"/>
      <c r="J14" s="356" t="s">
        <v>162</v>
      </c>
      <c r="K14" s="34"/>
      <c r="L14" s="150"/>
      <c r="M14" s="34"/>
      <c r="N14" s="356" t="s">
        <v>163</v>
      </c>
      <c r="O14" s="34"/>
      <c r="P14" s="150"/>
      <c r="Q14" s="34"/>
      <c r="R14" s="356" t="s">
        <v>164</v>
      </c>
      <c r="S14" s="34"/>
      <c r="T14" s="150"/>
      <c r="U14" s="34"/>
      <c r="V14" s="34" t="s">
        <v>512</v>
      </c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</row>
    <row r="15" spans="1:41" ht="13.5" customHeight="1" thickBot="1">
      <c r="B15" s="421" t="s">
        <v>82</v>
      </c>
      <c r="C15" s="354" t="s">
        <v>404</v>
      </c>
      <c r="D15" s="353" t="s">
        <v>107</v>
      </c>
      <c r="E15" s="150"/>
      <c r="F15" s="421" t="s">
        <v>107</v>
      </c>
      <c r="G15" s="354" t="s">
        <v>404</v>
      </c>
      <c r="H15" s="353" t="s">
        <v>150</v>
      </c>
      <c r="I15" s="34"/>
      <c r="J15" s="421" t="s">
        <v>107</v>
      </c>
      <c r="K15" s="354" t="s">
        <v>404</v>
      </c>
      <c r="L15" s="353" t="s">
        <v>26</v>
      </c>
      <c r="M15" s="34"/>
      <c r="N15" s="421" t="s">
        <v>19</v>
      </c>
      <c r="O15" s="354" t="s">
        <v>404</v>
      </c>
      <c r="P15" s="353" t="s">
        <v>107</v>
      </c>
      <c r="Q15" s="34"/>
      <c r="R15" s="421" t="s">
        <v>107</v>
      </c>
      <c r="S15" s="354" t="s">
        <v>404</v>
      </c>
      <c r="T15" s="353" t="s">
        <v>24</v>
      </c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</row>
    <row r="16" spans="1:41" ht="13.5" customHeight="1" thickBot="1">
      <c r="B16" s="421" t="s">
        <v>408</v>
      </c>
      <c r="C16" s="354" t="s">
        <v>404</v>
      </c>
      <c r="D16" s="353" t="s">
        <v>111</v>
      </c>
      <c r="E16" s="150"/>
      <c r="F16" s="421" t="s">
        <v>111</v>
      </c>
      <c r="G16" s="354" t="s">
        <v>404</v>
      </c>
      <c r="H16" s="353" t="s">
        <v>24</v>
      </c>
      <c r="I16" s="34"/>
      <c r="J16" s="421" t="s">
        <v>21</v>
      </c>
      <c r="K16" s="354" t="s">
        <v>404</v>
      </c>
      <c r="L16" s="353" t="s">
        <v>111</v>
      </c>
      <c r="M16" s="34"/>
      <c r="N16" s="421" t="s">
        <v>151</v>
      </c>
      <c r="O16" s="354" t="s">
        <v>404</v>
      </c>
      <c r="P16" s="353" t="s">
        <v>111</v>
      </c>
      <c r="Q16" s="34"/>
      <c r="R16" s="421" t="s">
        <v>19</v>
      </c>
      <c r="S16" s="354" t="s">
        <v>404</v>
      </c>
      <c r="T16" s="353" t="s">
        <v>111</v>
      </c>
      <c r="V16" s="45" t="s">
        <v>164</v>
      </c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</row>
    <row r="17" spans="1:41" ht="13.5" customHeight="1" thickBot="1">
      <c r="B17" s="421" t="s">
        <v>26</v>
      </c>
      <c r="C17" s="354" t="s">
        <v>404</v>
      </c>
      <c r="D17" s="353" t="s">
        <v>19</v>
      </c>
      <c r="E17" s="150"/>
      <c r="F17" s="421" t="s">
        <v>151</v>
      </c>
      <c r="G17" s="354" t="s">
        <v>404</v>
      </c>
      <c r="H17" s="353" t="s">
        <v>19</v>
      </c>
      <c r="I17" s="34"/>
      <c r="J17" s="421" t="s">
        <v>20</v>
      </c>
      <c r="K17" s="354" t="s">
        <v>404</v>
      </c>
      <c r="L17" s="353" t="s">
        <v>19</v>
      </c>
      <c r="M17" s="34"/>
      <c r="N17" s="421" t="s">
        <v>24</v>
      </c>
      <c r="O17" s="354" t="s">
        <v>404</v>
      </c>
      <c r="P17" s="353" t="s">
        <v>25</v>
      </c>
      <c r="Q17" s="34"/>
      <c r="R17" s="421" t="s">
        <v>25</v>
      </c>
      <c r="S17" s="354" t="s">
        <v>404</v>
      </c>
      <c r="T17" s="353" t="s">
        <v>150</v>
      </c>
      <c r="V17" s="34" t="s">
        <v>513</v>
      </c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13.5" customHeight="1" thickBot="1">
      <c r="B18" s="421" t="s">
        <v>24</v>
      </c>
      <c r="C18" s="354" t="s">
        <v>404</v>
      </c>
      <c r="D18" s="353" t="s">
        <v>21</v>
      </c>
      <c r="E18" s="150"/>
      <c r="F18" s="421" t="s">
        <v>183</v>
      </c>
      <c r="G18" s="354" t="s">
        <v>404</v>
      </c>
      <c r="H18" s="353" t="s">
        <v>25</v>
      </c>
      <c r="I18" s="34"/>
      <c r="J18" s="421" t="s">
        <v>24</v>
      </c>
      <c r="K18" s="354" t="s">
        <v>404</v>
      </c>
      <c r="L18" s="353" t="s">
        <v>149</v>
      </c>
      <c r="M18" s="34"/>
      <c r="N18" s="421" t="s">
        <v>82</v>
      </c>
      <c r="O18" s="354" t="s">
        <v>404</v>
      </c>
      <c r="P18" s="353" t="s">
        <v>150</v>
      </c>
      <c r="Q18" s="34"/>
      <c r="R18" s="421" t="s">
        <v>82</v>
      </c>
      <c r="S18" s="354" t="s">
        <v>404</v>
      </c>
      <c r="T18" s="353" t="s">
        <v>183</v>
      </c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13.5" customHeight="1" thickBot="1">
      <c r="B19" s="421" t="s">
        <v>20</v>
      </c>
      <c r="C19" s="354" t="s">
        <v>404</v>
      </c>
      <c r="D19" s="353" t="s">
        <v>150</v>
      </c>
      <c r="E19" s="150"/>
      <c r="F19" s="421" t="s">
        <v>57</v>
      </c>
      <c r="G19" s="354" t="s">
        <v>404</v>
      </c>
      <c r="H19" s="353" t="s">
        <v>82</v>
      </c>
      <c r="I19" s="34"/>
      <c r="J19" s="421" t="s">
        <v>150</v>
      </c>
      <c r="K19" s="354" t="s">
        <v>404</v>
      </c>
      <c r="L19" s="353" t="s">
        <v>145</v>
      </c>
      <c r="M19" s="34"/>
      <c r="N19" s="421" t="s">
        <v>408</v>
      </c>
      <c r="O19" s="354" t="s">
        <v>404</v>
      </c>
      <c r="P19" s="353" t="s">
        <v>183</v>
      </c>
      <c r="Q19" s="34"/>
      <c r="R19" s="421" t="s">
        <v>57</v>
      </c>
      <c r="S19" s="354" t="s">
        <v>404</v>
      </c>
      <c r="T19" s="353" t="s">
        <v>408</v>
      </c>
      <c r="V19" s="45" t="s">
        <v>165</v>
      </c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</row>
    <row r="20" spans="1:41" ht="13.5" customHeight="1" thickBot="1">
      <c r="A20" s="34"/>
      <c r="B20" s="421" t="s">
        <v>183</v>
      </c>
      <c r="C20" s="354" t="s">
        <v>404</v>
      </c>
      <c r="D20" s="353" t="s">
        <v>149</v>
      </c>
      <c r="E20" s="150"/>
      <c r="F20" s="421" t="s">
        <v>145</v>
      </c>
      <c r="G20" s="354" t="s">
        <v>404</v>
      </c>
      <c r="H20" s="353" t="s">
        <v>408</v>
      </c>
      <c r="I20" s="34"/>
      <c r="J20" s="421" t="s">
        <v>183</v>
      </c>
      <c r="K20" s="354" t="s">
        <v>404</v>
      </c>
      <c r="L20" s="353" t="s">
        <v>57</v>
      </c>
      <c r="M20" s="34"/>
      <c r="N20" s="421" t="s">
        <v>26</v>
      </c>
      <c r="O20" s="354" t="s">
        <v>404</v>
      </c>
      <c r="P20" s="353" t="s">
        <v>57</v>
      </c>
      <c r="Q20" s="34"/>
      <c r="R20" s="421" t="s">
        <v>145</v>
      </c>
      <c r="S20" s="354" t="s">
        <v>404</v>
      </c>
      <c r="T20" s="353" t="s">
        <v>26</v>
      </c>
      <c r="V20" s="34" t="s">
        <v>514</v>
      </c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ht="13.5" customHeight="1" thickBot="1">
      <c r="A21" s="34"/>
      <c r="B21" s="421" t="s">
        <v>57</v>
      </c>
      <c r="C21" s="354" t="s">
        <v>404</v>
      </c>
      <c r="D21" s="353" t="s">
        <v>145</v>
      </c>
      <c r="E21" s="150"/>
      <c r="F21" s="421" t="s">
        <v>149</v>
      </c>
      <c r="G21" s="354" t="s">
        <v>404</v>
      </c>
      <c r="H21" s="353" t="s">
        <v>26</v>
      </c>
      <c r="I21" s="34"/>
      <c r="J21" s="421" t="s">
        <v>408</v>
      </c>
      <c r="K21" s="354" t="s">
        <v>404</v>
      </c>
      <c r="L21" s="353" t="s">
        <v>25</v>
      </c>
      <c r="M21" s="34"/>
      <c r="N21" s="421" t="s">
        <v>21</v>
      </c>
      <c r="O21" s="354" t="s">
        <v>404</v>
      </c>
      <c r="P21" s="353" t="s">
        <v>145</v>
      </c>
      <c r="Q21" s="34"/>
      <c r="R21" s="421" t="s">
        <v>149</v>
      </c>
      <c r="S21" s="354" t="s">
        <v>404</v>
      </c>
      <c r="T21" s="353" t="s">
        <v>21</v>
      </c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ht="13.5" customHeight="1" thickBot="1">
      <c r="A22" s="34"/>
      <c r="B22" s="422" t="s">
        <v>151</v>
      </c>
      <c r="C22" s="359" t="s">
        <v>404</v>
      </c>
      <c r="D22" s="358" t="s">
        <v>25</v>
      </c>
      <c r="E22" s="150"/>
      <c r="F22" s="422" t="s">
        <v>20</v>
      </c>
      <c r="G22" s="359" t="s">
        <v>404</v>
      </c>
      <c r="H22" s="358" t="s">
        <v>21</v>
      </c>
      <c r="I22" s="34"/>
      <c r="J22" s="422" t="s">
        <v>82</v>
      </c>
      <c r="K22" s="359" t="s">
        <v>404</v>
      </c>
      <c r="L22" s="358" t="s">
        <v>151</v>
      </c>
      <c r="M22" s="34"/>
      <c r="N22" s="422" t="s">
        <v>149</v>
      </c>
      <c r="O22" s="359" t="s">
        <v>404</v>
      </c>
      <c r="P22" s="358" t="s">
        <v>20</v>
      </c>
      <c r="Q22" s="34"/>
      <c r="R22" s="422" t="s">
        <v>151</v>
      </c>
      <c r="S22" s="359" t="s">
        <v>404</v>
      </c>
      <c r="T22" s="358" t="s">
        <v>20</v>
      </c>
      <c r="V22" s="45" t="s">
        <v>208</v>
      </c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>
      <c r="B23" s="150"/>
      <c r="C23" s="150"/>
      <c r="D23" s="150"/>
      <c r="E23" s="34"/>
      <c r="F23" s="34"/>
      <c r="G23" s="34"/>
      <c r="H23" s="272"/>
      <c r="I23" s="34"/>
      <c r="J23" s="34"/>
      <c r="K23" s="34"/>
      <c r="L23" s="272"/>
      <c r="M23" s="34"/>
      <c r="N23" s="150"/>
      <c r="O23" s="34"/>
      <c r="P23" s="272"/>
      <c r="Q23" s="34"/>
      <c r="R23" s="150"/>
      <c r="S23" s="34"/>
      <c r="T23" s="423"/>
      <c r="U23" s="34"/>
      <c r="V23" s="34" t="s">
        <v>515</v>
      </c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ht="13.5" thickBot="1">
      <c r="B24" s="356" t="s">
        <v>165</v>
      </c>
      <c r="C24" s="34"/>
      <c r="D24" s="150"/>
      <c r="E24" s="357"/>
      <c r="F24" s="356" t="s">
        <v>208</v>
      </c>
      <c r="G24" s="150"/>
      <c r="H24" s="423"/>
      <c r="I24" s="34"/>
      <c r="J24" s="356" t="s">
        <v>401</v>
      </c>
      <c r="K24" s="34"/>
      <c r="L24" s="423"/>
      <c r="M24" s="34"/>
      <c r="N24" s="356" t="s">
        <v>402</v>
      </c>
      <c r="O24" s="34"/>
      <c r="P24" s="423"/>
      <c r="Q24" s="34"/>
      <c r="R24" s="356" t="s">
        <v>403</v>
      </c>
      <c r="S24" s="34"/>
      <c r="T24" s="272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ht="13.5" thickBot="1">
      <c r="B25" s="421" t="s">
        <v>107</v>
      </c>
      <c r="C25" s="354" t="s">
        <v>404</v>
      </c>
      <c r="D25" s="353" t="s">
        <v>111</v>
      </c>
      <c r="E25" s="357"/>
      <c r="F25" s="421" t="s">
        <v>107</v>
      </c>
      <c r="G25" s="354" t="s">
        <v>404</v>
      </c>
      <c r="H25" s="353" t="s">
        <v>183</v>
      </c>
      <c r="I25" s="34"/>
      <c r="J25" s="421" t="s">
        <v>151</v>
      </c>
      <c r="K25" s="354" t="s">
        <v>404</v>
      </c>
      <c r="L25" s="353" t="s">
        <v>107</v>
      </c>
      <c r="M25" s="34"/>
      <c r="N25" s="421" t="s">
        <v>107</v>
      </c>
      <c r="O25" s="354" t="s">
        <v>404</v>
      </c>
      <c r="P25" s="353" t="s">
        <v>21</v>
      </c>
      <c r="Q25" s="34"/>
      <c r="R25" s="421" t="s">
        <v>145</v>
      </c>
      <c r="S25" s="354" t="s">
        <v>404</v>
      </c>
      <c r="T25" s="353" t="s">
        <v>107</v>
      </c>
      <c r="U25" s="34"/>
      <c r="V25" s="45" t="s">
        <v>402</v>
      </c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ht="13.5" thickBot="1">
      <c r="B26" s="421" t="s">
        <v>25</v>
      </c>
      <c r="C26" s="354" t="s">
        <v>404</v>
      </c>
      <c r="D26" s="353" t="s">
        <v>19</v>
      </c>
      <c r="E26" s="357"/>
      <c r="F26" s="421" t="s">
        <v>111</v>
      </c>
      <c r="G26" s="354" t="s">
        <v>404</v>
      </c>
      <c r="H26" s="353" t="s">
        <v>150</v>
      </c>
      <c r="I26" s="34"/>
      <c r="J26" s="421" t="s">
        <v>111</v>
      </c>
      <c r="K26" s="354" t="s">
        <v>404</v>
      </c>
      <c r="L26" s="353" t="s">
        <v>25</v>
      </c>
      <c r="M26" s="34"/>
      <c r="N26" s="421" t="s">
        <v>20</v>
      </c>
      <c r="O26" s="354" t="s">
        <v>404</v>
      </c>
      <c r="P26" s="353" t="s">
        <v>111</v>
      </c>
      <c r="Q26" s="34"/>
      <c r="R26" s="421" t="s">
        <v>111</v>
      </c>
      <c r="S26" s="354" t="s">
        <v>404</v>
      </c>
      <c r="T26" s="353" t="s">
        <v>57</v>
      </c>
      <c r="U26" s="34"/>
      <c r="V26" s="34" t="s">
        <v>516</v>
      </c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ht="13.5" thickBot="1">
      <c r="B27" s="421" t="s">
        <v>24</v>
      </c>
      <c r="C27" s="354" t="s">
        <v>404</v>
      </c>
      <c r="D27" s="353" t="s">
        <v>82</v>
      </c>
      <c r="E27" s="357"/>
      <c r="F27" s="421" t="s">
        <v>19</v>
      </c>
      <c r="G27" s="354" t="s">
        <v>404</v>
      </c>
      <c r="H27" s="353" t="s">
        <v>24</v>
      </c>
      <c r="I27" s="34"/>
      <c r="J27" s="421" t="s">
        <v>82</v>
      </c>
      <c r="K27" s="354" t="s">
        <v>404</v>
      </c>
      <c r="L27" s="353" t="s">
        <v>19</v>
      </c>
      <c r="M27" s="34"/>
      <c r="N27" s="421" t="s">
        <v>19</v>
      </c>
      <c r="O27" s="354" t="s">
        <v>404</v>
      </c>
      <c r="P27" s="353" t="s">
        <v>149</v>
      </c>
      <c r="Q27" s="34"/>
      <c r="R27" s="421" t="s">
        <v>19</v>
      </c>
      <c r="S27" s="354" t="s">
        <v>404</v>
      </c>
      <c r="T27" s="353" t="s">
        <v>183</v>
      </c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ht="13.5" thickBot="1">
      <c r="B28" s="421" t="s">
        <v>150</v>
      </c>
      <c r="C28" s="354" t="s">
        <v>404</v>
      </c>
      <c r="D28" s="353" t="s">
        <v>408</v>
      </c>
      <c r="E28" s="357"/>
      <c r="F28" s="421" t="s">
        <v>57</v>
      </c>
      <c r="G28" s="354" t="s">
        <v>404</v>
      </c>
      <c r="H28" s="353" t="s">
        <v>25</v>
      </c>
      <c r="I28" s="34"/>
      <c r="J28" s="421" t="s">
        <v>24</v>
      </c>
      <c r="K28" s="354" t="s">
        <v>404</v>
      </c>
      <c r="L28" s="353" t="s">
        <v>408</v>
      </c>
      <c r="M28" s="34"/>
      <c r="N28" s="421" t="s">
        <v>145</v>
      </c>
      <c r="O28" s="354" t="s">
        <v>404</v>
      </c>
      <c r="P28" s="353" t="s">
        <v>24</v>
      </c>
      <c r="Q28" s="34"/>
      <c r="R28" s="421" t="s">
        <v>24</v>
      </c>
      <c r="S28" s="354" t="s">
        <v>404</v>
      </c>
      <c r="T28" s="353" t="s">
        <v>150</v>
      </c>
      <c r="U28" s="34"/>
      <c r="V28" s="45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ht="13.5" thickBot="1">
      <c r="B29" s="421" t="s">
        <v>183</v>
      </c>
      <c r="C29" s="354" t="s">
        <v>404</v>
      </c>
      <c r="D29" s="353" t="s">
        <v>26</v>
      </c>
      <c r="E29" s="357"/>
      <c r="F29" s="421" t="s">
        <v>145</v>
      </c>
      <c r="G29" s="354" t="s">
        <v>404</v>
      </c>
      <c r="H29" s="353" t="s">
        <v>82</v>
      </c>
      <c r="I29" s="34"/>
      <c r="J29" s="421" t="s">
        <v>150</v>
      </c>
      <c r="K29" s="354" t="s">
        <v>404</v>
      </c>
      <c r="L29" s="353" t="s">
        <v>26</v>
      </c>
      <c r="M29" s="34"/>
      <c r="N29" s="421" t="s">
        <v>150</v>
      </c>
      <c r="O29" s="354" t="s">
        <v>404</v>
      </c>
      <c r="P29" s="353" t="s">
        <v>57</v>
      </c>
      <c r="Q29" s="34"/>
      <c r="R29" s="421" t="s">
        <v>25</v>
      </c>
      <c r="S29" s="354" t="s">
        <v>404</v>
      </c>
      <c r="T29" s="353" t="s">
        <v>149</v>
      </c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ht="13.5" thickBot="1">
      <c r="B30" s="421" t="s">
        <v>21</v>
      </c>
      <c r="C30" s="354" t="s">
        <v>404</v>
      </c>
      <c r="D30" s="353" t="s">
        <v>57</v>
      </c>
      <c r="E30" s="357"/>
      <c r="F30" s="421" t="s">
        <v>149</v>
      </c>
      <c r="G30" s="354" t="s">
        <v>404</v>
      </c>
      <c r="H30" s="353" t="s">
        <v>408</v>
      </c>
      <c r="I30" s="34"/>
      <c r="J30" s="421" t="s">
        <v>183</v>
      </c>
      <c r="K30" s="354" t="s">
        <v>404</v>
      </c>
      <c r="L30" s="353" t="s">
        <v>21</v>
      </c>
      <c r="M30" s="34"/>
      <c r="N30" s="421" t="s">
        <v>183</v>
      </c>
      <c r="O30" s="354" t="s">
        <v>404</v>
      </c>
      <c r="P30" s="353" t="s">
        <v>151</v>
      </c>
      <c r="Q30" s="34"/>
      <c r="R30" s="421" t="s">
        <v>82</v>
      </c>
      <c r="S30" s="354" t="s">
        <v>404</v>
      </c>
      <c r="T30" s="353" t="s">
        <v>20</v>
      </c>
      <c r="U30" s="34"/>
      <c r="V30" s="379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ht="13.5" thickBot="1">
      <c r="B31" s="421" t="s">
        <v>145</v>
      </c>
      <c r="C31" s="354" t="s">
        <v>404</v>
      </c>
      <c r="D31" s="353" t="s">
        <v>20</v>
      </c>
      <c r="E31" s="357"/>
      <c r="F31" s="421" t="s">
        <v>20</v>
      </c>
      <c r="G31" s="354" t="s">
        <v>404</v>
      </c>
      <c r="H31" s="353" t="s">
        <v>26</v>
      </c>
      <c r="I31" s="34"/>
      <c r="J31" s="421" t="s">
        <v>57</v>
      </c>
      <c r="K31" s="354" t="s">
        <v>404</v>
      </c>
      <c r="L31" s="353" t="s">
        <v>20</v>
      </c>
      <c r="M31" s="34"/>
      <c r="N31" s="421" t="s">
        <v>26</v>
      </c>
      <c r="O31" s="354" t="s">
        <v>404</v>
      </c>
      <c r="P31" s="353" t="s">
        <v>25</v>
      </c>
      <c r="Q31" s="34"/>
      <c r="R31" s="421" t="s">
        <v>408</v>
      </c>
      <c r="S31" s="354" t="s">
        <v>404</v>
      </c>
      <c r="T31" s="353" t="s">
        <v>21</v>
      </c>
      <c r="U31" s="34"/>
      <c r="V31" s="379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ht="13.5" thickBot="1">
      <c r="B32" s="422" t="s">
        <v>149</v>
      </c>
      <c r="C32" s="359" t="s">
        <v>404</v>
      </c>
      <c r="D32" s="358" t="s">
        <v>151</v>
      </c>
      <c r="E32" s="34"/>
      <c r="F32" s="422" t="s">
        <v>21</v>
      </c>
      <c r="G32" s="359" t="s">
        <v>404</v>
      </c>
      <c r="H32" s="358" t="s">
        <v>151</v>
      </c>
      <c r="I32" s="34"/>
      <c r="J32" s="422" t="s">
        <v>145</v>
      </c>
      <c r="K32" s="359" t="s">
        <v>404</v>
      </c>
      <c r="L32" s="358" t="s">
        <v>149</v>
      </c>
      <c r="M32" s="34"/>
      <c r="N32" s="422" t="s">
        <v>408</v>
      </c>
      <c r="O32" s="359" t="s">
        <v>404</v>
      </c>
      <c r="P32" s="358" t="s">
        <v>82</v>
      </c>
      <c r="Q32" s="34"/>
      <c r="R32" s="422" t="s">
        <v>26</v>
      </c>
      <c r="S32" s="359" t="s">
        <v>404</v>
      </c>
      <c r="T32" s="358" t="s">
        <v>151</v>
      </c>
      <c r="U32" s="34"/>
      <c r="V32" s="379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>
      <c r="B33" s="150"/>
      <c r="C33" s="150"/>
      <c r="D33" s="150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150"/>
      <c r="Q33" s="34"/>
      <c r="R33" s="150"/>
      <c r="S33" s="150"/>
      <c r="T33" s="150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>
      <c r="B34" s="423"/>
      <c r="C34" s="152" t="s">
        <v>405</v>
      </c>
      <c r="D34" s="150"/>
      <c r="E34" s="168" t="s">
        <v>406</v>
      </c>
      <c r="I34" s="34"/>
      <c r="M34" s="34"/>
      <c r="Q34" s="34"/>
      <c r="U34" s="34"/>
      <c r="V34" s="45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>
      <c r="B35" s="272" t="s">
        <v>25</v>
      </c>
      <c r="C35" s="54">
        <v>7</v>
      </c>
      <c r="D35" s="34"/>
      <c r="E35" s="152">
        <v>8</v>
      </c>
      <c r="F35" s="168"/>
      <c r="M35" s="34"/>
      <c r="Q35" s="34"/>
      <c r="U35" s="34"/>
      <c r="V35" s="379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>
      <c r="B36" s="272" t="s">
        <v>151</v>
      </c>
      <c r="C36" s="54">
        <v>7</v>
      </c>
      <c r="D36" s="34"/>
      <c r="E36" s="152">
        <v>8</v>
      </c>
      <c r="F36" s="168"/>
      <c r="M36" s="34"/>
      <c r="Q36" s="34"/>
      <c r="U36" s="34"/>
      <c r="V36" s="379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>
      <c r="B37" s="272" t="s">
        <v>21</v>
      </c>
      <c r="C37" s="54">
        <v>7</v>
      </c>
      <c r="D37" s="34"/>
      <c r="E37" s="152">
        <v>8</v>
      </c>
      <c r="F37" s="168"/>
      <c r="M37" s="34"/>
      <c r="Q37" s="34"/>
      <c r="U37" s="34"/>
      <c r="V37" s="379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>
      <c r="B38" s="272" t="s">
        <v>408</v>
      </c>
      <c r="C38" s="54">
        <v>7</v>
      </c>
      <c r="D38" s="34"/>
      <c r="E38" s="54">
        <v>8</v>
      </c>
      <c r="F38" s="168"/>
      <c r="J38" s="45"/>
      <c r="K38" s="64"/>
      <c r="M38" s="72"/>
      <c r="N38" s="45"/>
      <c r="O38" s="64"/>
      <c r="Q38" s="72"/>
      <c r="R38" s="45"/>
      <c r="S38" s="64"/>
      <c r="U38" s="45"/>
      <c r="V38" s="45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>
      <c r="B39" s="272" t="s">
        <v>26</v>
      </c>
      <c r="C39" s="54">
        <v>7</v>
      </c>
      <c r="D39" s="34"/>
      <c r="E39" s="152">
        <v>8</v>
      </c>
      <c r="F39" s="168"/>
      <c r="J39" s="45"/>
      <c r="K39" s="64"/>
      <c r="M39" s="34"/>
      <c r="N39" s="45"/>
      <c r="O39" s="64"/>
      <c r="Q39" s="34"/>
      <c r="R39" s="45"/>
      <c r="S39" s="64"/>
      <c r="U39" s="72"/>
      <c r="V39" s="45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>
      <c r="B40" s="272" t="s">
        <v>82</v>
      </c>
      <c r="C40" s="54">
        <v>7</v>
      </c>
      <c r="D40" s="34"/>
      <c r="E40" s="152">
        <v>8</v>
      </c>
      <c r="F40" s="168"/>
      <c r="J40" s="150"/>
      <c r="K40" s="150"/>
      <c r="M40" s="34"/>
      <c r="Q40" s="34"/>
      <c r="R40" s="150"/>
      <c r="S40" s="150"/>
      <c r="U40" s="101"/>
      <c r="V40" s="150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>
      <c r="B41" s="272" t="s">
        <v>145</v>
      </c>
      <c r="C41" s="54">
        <v>7</v>
      </c>
      <c r="D41" s="34"/>
      <c r="E41" s="152">
        <v>8</v>
      </c>
      <c r="F41" s="168"/>
      <c r="J41" s="45"/>
      <c r="K41" s="64"/>
      <c r="M41" s="145"/>
      <c r="N41" s="45"/>
      <c r="O41" s="64"/>
      <c r="Q41" s="145"/>
      <c r="R41" s="45"/>
      <c r="S41" s="64"/>
      <c r="U41" s="72"/>
      <c r="V41" s="45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>
      <c r="B42" s="272" t="s">
        <v>57</v>
      </c>
      <c r="C42" s="54">
        <v>7</v>
      </c>
      <c r="D42" s="34"/>
      <c r="E42" s="152">
        <v>8</v>
      </c>
      <c r="F42" s="168"/>
      <c r="G42" s="34"/>
      <c r="J42" s="45"/>
      <c r="K42" s="64"/>
      <c r="L42" s="64"/>
      <c r="M42" s="64"/>
      <c r="N42" s="45"/>
      <c r="O42" s="64"/>
      <c r="P42" s="34"/>
      <c r="Q42" s="64"/>
      <c r="R42" s="45"/>
      <c r="S42" s="64"/>
      <c r="T42" s="34"/>
      <c r="U42" s="64"/>
      <c r="V42" s="45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>
      <c r="B43" s="272" t="s">
        <v>19</v>
      </c>
      <c r="C43" s="54">
        <v>8</v>
      </c>
      <c r="D43" s="34"/>
      <c r="E43" s="152">
        <v>7</v>
      </c>
      <c r="F43" s="168"/>
      <c r="G43" s="34"/>
      <c r="H43" s="34"/>
      <c r="I43" s="34"/>
      <c r="J43" s="34"/>
      <c r="K43" s="34"/>
      <c r="L43" s="34"/>
      <c r="M43" s="34"/>
      <c r="Q43" s="34"/>
      <c r="U43" s="34"/>
      <c r="V43" s="379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>
      <c r="B44" s="272" t="s">
        <v>149</v>
      </c>
      <c r="C44" s="54">
        <v>8</v>
      </c>
      <c r="D44" s="34"/>
      <c r="E44" s="152">
        <v>7</v>
      </c>
      <c r="F44" s="168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79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>
      <c r="B45" s="272" t="s">
        <v>20</v>
      </c>
      <c r="C45" s="54">
        <v>8</v>
      </c>
      <c r="D45" s="34"/>
      <c r="E45" s="152">
        <v>7</v>
      </c>
      <c r="F45" s="168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79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>
      <c r="B46" s="272" t="s">
        <v>107</v>
      </c>
      <c r="C46" s="54">
        <v>8</v>
      </c>
      <c r="D46" s="34"/>
      <c r="E46" s="152">
        <v>7</v>
      </c>
      <c r="F46" s="168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79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>
      <c r="B47" s="272" t="s">
        <v>111</v>
      </c>
      <c r="C47" s="54">
        <v>8</v>
      </c>
      <c r="D47" s="34"/>
      <c r="E47" s="152">
        <v>7</v>
      </c>
      <c r="F47" s="168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>
      <c r="B48" s="272" t="s">
        <v>183</v>
      </c>
      <c r="C48" s="54">
        <v>8</v>
      </c>
      <c r="D48" s="34"/>
      <c r="E48" s="152">
        <v>7</v>
      </c>
      <c r="F48" s="168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45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>
      <c r="B49" s="272" t="s">
        <v>150</v>
      </c>
      <c r="C49" s="54">
        <v>8</v>
      </c>
      <c r="D49" s="34"/>
      <c r="E49" s="152">
        <v>7</v>
      </c>
      <c r="F49" s="168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79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>
      <c r="B50" s="272" t="s">
        <v>24</v>
      </c>
      <c r="C50" s="54">
        <v>8</v>
      </c>
      <c r="D50" s="34"/>
      <c r="E50" s="152">
        <v>7</v>
      </c>
      <c r="F50" s="168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79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>
      <c r="B51" s="34"/>
      <c r="C51" s="424">
        <f>SUM(C35:C50)</f>
        <v>120</v>
      </c>
      <c r="D51" s="425"/>
      <c r="E51" s="424">
        <f>SUM(E35:E50)</f>
        <v>120</v>
      </c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>
      <c r="B52" s="34"/>
      <c r="C52" s="54"/>
      <c r="D52" s="34"/>
      <c r="E52" s="5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>
      <c r="B54" s="34"/>
      <c r="C54" s="54"/>
      <c r="D54" s="34"/>
      <c r="E54" s="5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>
      <c r="B55" s="45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34"/>
      <c r="M57" s="34"/>
      <c r="N57" s="34"/>
      <c r="O57" s="34"/>
      <c r="P57" s="34"/>
      <c r="Q57" s="34"/>
      <c r="R57" s="34"/>
      <c r="S57" s="34"/>
      <c r="T57" s="34"/>
      <c r="U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34"/>
      <c r="M58" s="34"/>
      <c r="N58" s="34"/>
      <c r="O58" s="34"/>
      <c r="P58" s="34"/>
      <c r="Q58" s="34"/>
      <c r="R58" s="34"/>
      <c r="S58" s="34"/>
      <c r="T58" s="34"/>
      <c r="U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34"/>
      <c r="M59" s="34"/>
      <c r="N59" s="34"/>
      <c r="O59" s="34"/>
      <c r="P59" s="34"/>
      <c r="Q59" s="34"/>
      <c r="R59" s="34"/>
      <c r="S59" s="34"/>
      <c r="T59" s="34"/>
      <c r="U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34"/>
      <c r="M60" s="34"/>
      <c r="N60" s="34"/>
      <c r="O60" s="34"/>
      <c r="P60" s="34"/>
      <c r="Q60" s="34"/>
      <c r="R60" s="34"/>
      <c r="S60" s="34"/>
      <c r="T60" s="34"/>
      <c r="U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34"/>
      <c r="M61" s="34"/>
      <c r="N61" s="34"/>
      <c r="O61" s="34"/>
      <c r="P61" s="34"/>
      <c r="Q61" s="34"/>
      <c r="R61" s="34"/>
      <c r="S61" s="34"/>
      <c r="T61" s="34"/>
      <c r="U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34"/>
      <c r="M62" s="34"/>
      <c r="N62" s="34"/>
      <c r="O62" s="34"/>
      <c r="P62" s="34"/>
      <c r="Q62" s="34"/>
      <c r="R62" s="34"/>
      <c r="S62" s="34"/>
      <c r="T62" s="34"/>
      <c r="U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34"/>
      <c r="M63" s="34"/>
      <c r="N63" s="34"/>
      <c r="O63" s="34"/>
      <c r="P63" s="34"/>
      <c r="Q63" s="34"/>
      <c r="R63" s="34"/>
      <c r="S63" s="34"/>
      <c r="T63" s="34"/>
      <c r="U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34"/>
      <c r="M64" s="34"/>
      <c r="N64" s="34"/>
      <c r="O64" s="34"/>
      <c r="P64" s="34"/>
      <c r="Q64" s="34"/>
      <c r="R64" s="34"/>
      <c r="S64" s="34"/>
      <c r="T64" s="34"/>
      <c r="U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34"/>
      <c r="M65" s="34"/>
      <c r="N65" s="34"/>
      <c r="O65" s="34"/>
      <c r="P65" s="34"/>
      <c r="Q65" s="34"/>
      <c r="R65" s="34"/>
      <c r="S65" s="34"/>
      <c r="T65" s="34"/>
      <c r="U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>
      <c r="B66" s="54"/>
      <c r="C66" s="54"/>
      <c r="D66" s="54"/>
      <c r="E66" s="54"/>
      <c r="F66" s="54"/>
      <c r="G66" s="54"/>
      <c r="H66" s="54"/>
      <c r="I66" s="5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>
      <c r="B67" s="155"/>
      <c r="C67" s="155"/>
      <c r="D67" s="155"/>
      <c r="E67" s="155"/>
      <c r="F67" s="155"/>
      <c r="G67" s="155"/>
      <c r="H67" s="155"/>
      <c r="I67" s="155"/>
      <c r="J67" s="155"/>
      <c r="K67" s="45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>
      <c r="B68" s="152"/>
      <c r="C68" s="152"/>
      <c r="D68" s="152"/>
      <c r="E68" s="152"/>
      <c r="F68" s="152"/>
      <c r="G68" s="152"/>
      <c r="H68" s="152"/>
      <c r="I68" s="152"/>
      <c r="J68" s="152"/>
      <c r="K68" s="45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>
      <c r="B69" s="152"/>
      <c r="C69" s="152"/>
      <c r="D69" s="152"/>
      <c r="E69" s="152"/>
      <c r="F69" s="152"/>
      <c r="G69" s="152"/>
      <c r="H69" s="152"/>
      <c r="I69" s="152"/>
      <c r="J69" s="152"/>
      <c r="K69" s="45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>
      <c r="B70" s="152"/>
      <c r="C70" s="152"/>
      <c r="D70" s="152"/>
      <c r="E70" s="152"/>
      <c r="F70" s="152"/>
      <c r="G70" s="152"/>
      <c r="H70" s="152"/>
      <c r="I70" s="152"/>
      <c r="J70" s="152"/>
      <c r="K70" s="45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>
      <c r="B71" s="152"/>
      <c r="C71" s="152"/>
      <c r="D71" s="152"/>
      <c r="E71" s="152"/>
      <c r="F71" s="152"/>
      <c r="G71" s="152"/>
      <c r="H71" s="152"/>
      <c r="I71" s="152"/>
      <c r="J71" s="152"/>
      <c r="K71" s="45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>
      <c r="B72" s="152"/>
      <c r="C72" s="152"/>
      <c r="D72" s="152"/>
      <c r="E72" s="152"/>
      <c r="F72" s="152"/>
      <c r="G72" s="152"/>
      <c r="H72" s="152"/>
      <c r="I72" s="152"/>
      <c r="J72" s="152"/>
      <c r="K72" s="45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>
      <c r="B73" s="152"/>
      <c r="C73" s="152"/>
      <c r="D73" s="152"/>
      <c r="E73" s="152"/>
      <c r="F73" s="152"/>
      <c r="G73" s="152"/>
      <c r="H73" s="152"/>
      <c r="I73" s="152"/>
      <c r="J73" s="152"/>
      <c r="K73" s="45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>
      <c r="B74" s="152"/>
      <c r="C74" s="152"/>
      <c r="D74" s="152"/>
      <c r="E74" s="152"/>
      <c r="F74" s="152"/>
      <c r="G74" s="152"/>
      <c r="H74" s="152"/>
      <c r="I74" s="152"/>
      <c r="J74" s="152"/>
      <c r="K74" s="45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>
      <c r="B75" s="152"/>
      <c r="C75" s="152"/>
      <c r="D75" s="152"/>
      <c r="E75" s="152"/>
      <c r="F75" s="152"/>
      <c r="G75" s="152"/>
      <c r="H75" s="152"/>
      <c r="I75" s="152"/>
      <c r="J75" s="152"/>
      <c r="K75" s="45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  <row r="78" spans="2:41"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</row>
    <row r="79" spans="2:41"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</row>
    <row r="80" spans="2:41"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</row>
    <row r="81" spans="2:41"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</row>
    <row r="82" spans="2:41"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</row>
    <row r="83" spans="2:41"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</row>
    <row r="84" spans="2:41"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</row>
    <row r="85" spans="2:41"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</row>
    <row r="86" spans="2:41"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</row>
    <row r="87" spans="2:41"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</row>
    <row r="88" spans="2:41"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</row>
    <row r="89" spans="2:41"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</row>
    <row r="90" spans="2:41"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</row>
    <row r="91" spans="2:41"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</row>
    <row r="92" spans="2:41"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</row>
    <row r="93" spans="2:41"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</row>
    <row r="94" spans="2:41"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</row>
    <row r="95" spans="2:41"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</row>
    <row r="96" spans="2:41"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</row>
  </sheetData>
  <sortState xmlns:xlrd2="http://schemas.microsoft.com/office/spreadsheetml/2017/richdata2" ref="F35:F50">
    <sortCondition descending="1" ref="F35:F50"/>
  </sortState>
  <pageMargins left="0.7" right="0.7" top="0.75" bottom="0.75" header="0.3" footer="0.3"/>
  <pageSetup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69"/>
  <sheetViews>
    <sheetView workbookViewId="0">
      <selection activeCell="I13" sqref="I13"/>
    </sheetView>
  </sheetViews>
  <sheetFormatPr defaultRowHeight="12.75"/>
  <cols>
    <col min="1" max="1" width="13.42578125" customWidth="1"/>
    <col min="2" max="2" width="21.140625" customWidth="1"/>
    <col min="8" max="8" width="27.42578125" customWidth="1"/>
    <col min="12" max="12" width="3.85546875" customWidth="1"/>
    <col min="13" max="13" width="2.5703125" customWidth="1"/>
    <col min="14" max="14" width="13.7109375" customWidth="1"/>
    <col min="15" max="16" width="5.42578125" customWidth="1"/>
    <col min="17" max="17" width="6.28515625" customWidth="1"/>
    <col min="18" max="18" width="10.85546875" customWidth="1"/>
    <col min="19" max="19" width="14.140625" customWidth="1"/>
    <col min="20" max="20" width="14" customWidth="1"/>
    <col min="21" max="21" width="37.7109375" customWidth="1"/>
    <col min="22" max="22" width="11.42578125" customWidth="1"/>
    <col min="23" max="23" width="6.42578125" customWidth="1"/>
    <col min="24" max="24" width="14.140625" customWidth="1"/>
    <col min="25" max="26" width="14.7109375" customWidth="1"/>
  </cols>
  <sheetData>
    <row r="1" spans="1:26">
      <c r="A1" s="2" t="s">
        <v>209</v>
      </c>
    </row>
    <row r="2" spans="1:26">
      <c r="B2" s="2" t="s">
        <v>1401</v>
      </c>
      <c r="G2" s="153" t="s">
        <v>174</v>
      </c>
      <c r="H2" s="2" t="s">
        <v>175</v>
      </c>
      <c r="I2" s="2"/>
      <c r="N2" s="2" t="s">
        <v>521</v>
      </c>
      <c r="S2" s="953" t="s">
        <v>190</v>
      </c>
      <c r="T2" s="953"/>
      <c r="U2" s="150"/>
      <c r="X2" s="2" t="s">
        <v>211</v>
      </c>
      <c r="Y2" s="2" t="s">
        <v>213</v>
      </c>
    </row>
    <row r="3" spans="1:26" ht="12" customHeight="1">
      <c r="A3">
        <v>1</v>
      </c>
      <c r="B3" s="150" t="s">
        <v>408</v>
      </c>
      <c r="G3" s="186">
        <v>1995</v>
      </c>
      <c r="H3" t="s">
        <v>53</v>
      </c>
      <c r="V3" s="38"/>
      <c r="X3" s="150" t="s">
        <v>145</v>
      </c>
      <c r="Y3" t="s">
        <v>218</v>
      </c>
    </row>
    <row r="4" spans="1:26" ht="12" customHeight="1">
      <c r="A4">
        <v>2</v>
      </c>
      <c r="B4" s="150" t="s">
        <v>149</v>
      </c>
      <c r="G4" s="186">
        <v>1996</v>
      </c>
      <c r="H4" t="s">
        <v>53</v>
      </c>
      <c r="N4" s="2" t="s">
        <v>142</v>
      </c>
      <c r="O4" s="186"/>
      <c r="P4" s="186"/>
      <c r="Q4" s="186"/>
      <c r="S4" s="168" t="s">
        <v>191</v>
      </c>
      <c r="T4" s="168" t="s">
        <v>192</v>
      </c>
      <c r="U4" s="150"/>
      <c r="V4" s="38"/>
      <c r="X4" s="150" t="s">
        <v>183</v>
      </c>
      <c r="Y4" t="s">
        <v>216</v>
      </c>
    </row>
    <row r="5" spans="1:26" ht="12" customHeight="1">
      <c r="A5">
        <v>3</v>
      </c>
      <c r="B5" s="150" t="s">
        <v>151</v>
      </c>
      <c r="G5" s="168" t="s">
        <v>171</v>
      </c>
      <c r="H5" t="s">
        <v>176</v>
      </c>
      <c r="M5" s="150">
        <v>1</v>
      </c>
      <c r="N5" t="s">
        <v>21</v>
      </c>
      <c r="O5">
        <v>7</v>
      </c>
      <c r="P5">
        <v>8</v>
      </c>
      <c r="Q5">
        <v>466</v>
      </c>
      <c r="S5" s="210">
        <v>2008</v>
      </c>
      <c r="T5" s="215">
        <v>2285</v>
      </c>
      <c r="U5" s="169"/>
      <c r="V5" s="38"/>
      <c r="X5" s="150" t="s">
        <v>151</v>
      </c>
      <c r="Y5" t="s">
        <v>227</v>
      </c>
    </row>
    <row r="6" spans="1:26" ht="12" customHeight="1">
      <c r="A6">
        <v>4</v>
      </c>
      <c r="B6" s="150" t="s">
        <v>20</v>
      </c>
      <c r="G6" s="186">
        <v>1998</v>
      </c>
      <c r="H6" s="150" t="s">
        <v>181</v>
      </c>
      <c r="M6" s="150">
        <v>2</v>
      </c>
      <c r="N6" t="s">
        <v>82</v>
      </c>
      <c r="O6">
        <v>12</v>
      </c>
      <c r="P6">
        <v>3</v>
      </c>
      <c r="Q6">
        <v>443</v>
      </c>
      <c r="S6" s="210">
        <v>2009</v>
      </c>
      <c r="T6" s="211">
        <v>3187</v>
      </c>
      <c r="U6" s="169"/>
      <c r="V6" s="38"/>
      <c r="X6" s="150" t="s">
        <v>107</v>
      </c>
      <c r="Y6" t="s">
        <v>220</v>
      </c>
    </row>
    <row r="7" spans="1:26" ht="12" customHeight="1">
      <c r="A7">
        <v>5</v>
      </c>
      <c r="B7" s="150" t="s">
        <v>183</v>
      </c>
      <c r="G7" s="186">
        <v>1999</v>
      </c>
      <c r="H7" t="s">
        <v>36</v>
      </c>
      <c r="M7" s="150">
        <v>3</v>
      </c>
      <c r="N7" t="s">
        <v>408</v>
      </c>
      <c r="O7">
        <v>8</v>
      </c>
      <c r="P7">
        <v>7</v>
      </c>
      <c r="Q7">
        <v>441</v>
      </c>
      <c r="S7" s="210">
        <v>2010</v>
      </c>
      <c r="T7" s="211">
        <v>3274</v>
      </c>
      <c r="U7" s="169"/>
      <c r="V7" s="38"/>
      <c r="X7" s="150" t="s">
        <v>152</v>
      </c>
      <c r="Y7" t="s">
        <v>214</v>
      </c>
      <c r="Z7" t="s">
        <v>234</v>
      </c>
    </row>
    <row r="8" spans="1:26" ht="12" customHeight="1">
      <c r="A8">
        <v>6</v>
      </c>
      <c r="B8" s="150" t="s">
        <v>26</v>
      </c>
      <c r="G8" s="186">
        <v>2000</v>
      </c>
      <c r="H8" t="s">
        <v>36</v>
      </c>
      <c r="M8" s="150">
        <v>4</v>
      </c>
      <c r="N8" t="s">
        <v>151</v>
      </c>
      <c r="O8">
        <v>11</v>
      </c>
      <c r="P8">
        <v>4</v>
      </c>
      <c r="Q8">
        <v>421</v>
      </c>
      <c r="S8" s="210">
        <v>2011</v>
      </c>
      <c r="T8" s="211">
        <v>3373</v>
      </c>
      <c r="U8" s="169"/>
      <c r="V8" s="38"/>
      <c r="X8" s="150" t="s">
        <v>20</v>
      </c>
      <c r="Y8" t="s">
        <v>215</v>
      </c>
    </row>
    <row r="9" spans="1:26" ht="12" customHeight="1">
      <c r="A9">
        <v>7</v>
      </c>
      <c r="B9" s="150" t="s">
        <v>82</v>
      </c>
      <c r="G9" s="186">
        <v>2001</v>
      </c>
      <c r="H9" t="s">
        <v>173</v>
      </c>
      <c r="M9" s="150">
        <v>5</v>
      </c>
      <c r="N9" t="s">
        <v>26</v>
      </c>
      <c r="O9">
        <v>8</v>
      </c>
      <c r="P9">
        <v>7</v>
      </c>
      <c r="Q9">
        <v>419</v>
      </c>
      <c r="S9" s="210">
        <v>2012</v>
      </c>
      <c r="T9" s="211">
        <v>3072</v>
      </c>
      <c r="U9" s="169"/>
      <c r="V9" s="38"/>
      <c r="X9" s="150" t="s">
        <v>26</v>
      </c>
      <c r="Y9" t="s">
        <v>226</v>
      </c>
    </row>
    <row r="10" spans="1:26" ht="12" customHeight="1">
      <c r="A10">
        <v>8</v>
      </c>
      <c r="B10" s="150" t="s">
        <v>21</v>
      </c>
      <c r="G10" s="186">
        <v>2002</v>
      </c>
      <c r="H10" t="s">
        <v>55</v>
      </c>
      <c r="M10" s="150">
        <v>6</v>
      </c>
      <c r="N10" t="s">
        <v>183</v>
      </c>
      <c r="O10">
        <v>8</v>
      </c>
      <c r="P10">
        <v>7</v>
      </c>
      <c r="Q10">
        <v>412</v>
      </c>
      <c r="S10" s="210">
        <v>2013</v>
      </c>
      <c r="T10" s="211">
        <v>3048</v>
      </c>
      <c r="U10" s="169"/>
      <c r="V10" s="38"/>
      <c r="X10" s="150" t="s">
        <v>21</v>
      </c>
      <c r="Y10" t="s">
        <v>212</v>
      </c>
    </row>
    <row r="11" spans="1:26" ht="12" customHeight="1">
      <c r="A11">
        <v>9</v>
      </c>
      <c r="B11" s="150" t="s">
        <v>19</v>
      </c>
      <c r="G11" s="186">
        <v>2003</v>
      </c>
      <c r="H11" t="s">
        <v>179</v>
      </c>
      <c r="M11" s="150">
        <v>7</v>
      </c>
      <c r="N11" t="s">
        <v>149</v>
      </c>
      <c r="O11">
        <v>8</v>
      </c>
      <c r="P11">
        <v>7</v>
      </c>
      <c r="Q11">
        <v>411</v>
      </c>
      <c r="S11" s="212">
        <v>2014</v>
      </c>
      <c r="T11" s="213">
        <v>3609</v>
      </c>
      <c r="U11" s="214"/>
      <c r="V11" s="38"/>
      <c r="X11" s="150" t="s">
        <v>150</v>
      </c>
      <c r="Y11" t="s">
        <v>217</v>
      </c>
    </row>
    <row r="12" spans="1:26" ht="12" customHeight="1">
      <c r="A12">
        <v>10</v>
      </c>
      <c r="B12" s="150" t="s">
        <v>57</v>
      </c>
      <c r="G12" s="186">
        <v>2004</v>
      </c>
      <c r="H12" t="s">
        <v>172</v>
      </c>
      <c r="M12" s="150">
        <v>8</v>
      </c>
      <c r="N12" t="s">
        <v>20</v>
      </c>
      <c r="O12">
        <v>9</v>
      </c>
      <c r="P12">
        <v>6</v>
      </c>
      <c r="Q12">
        <v>395</v>
      </c>
      <c r="S12" s="210">
        <v>2015</v>
      </c>
      <c r="T12" s="211">
        <v>4339</v>
      </c>
      <c r="U12" s="169" t="s">
        <v>194</v>
      </c>
      <c r="V12" s="38"/>
      <c r="X12" s="150" t="s">
        <v>25</v>
      </c>
      <c r="Y12" t="s">
        <v>225</v>
      </c>
    </row>
    <row r="13" spans="1:26" ht="12" customHeight="1">
      <c r="A13">
        <v>11</v>
      </c>
      <c r="B13" s="150" t="s">
        <v>150</v>
      </c>
      <c r="G13" s="186">
        <v>2005</v>
      </c>
      <c r="H13" t="s">
        <v>179</v>
      </c>
      <c r="M13" s="150"/>
      <c r="N13" s="2" t="s">
        <v>143</v>
      </c>
      <c r="O13" s="186"/>
      <c r="P13" s="186"/>
      <c r="Q13" s="186"/>
      <c r="S13" s="210">
        <v>2016</v>
      </c>
      <c r="T13" s="211">
        <v>3193</v>
      </c>
      <c r="U13" s="169"/>
      <c r="V13" s="38"/>
      <c r="X13" s="150" t="s">
        <v>111</v>
      </c>
      <c r="Y13" s="192" t="s">
        <v>219</v>
      </c>
      <c r="Z13" t="s">
        <v>417</v>
      </c>
    </row>
    <row r="14" spans="1:26" ht="12" customHeight="1">
      <c r="A14">
        <v>12</v>
      </c>
      <c r="B14" s="150" t="s">
        <v>25</v>
      </c>
      <c r="G14" s="186">
        <v>2006</v>
      </c>
      <c r="H14" t="s">
        <v>180</v>
      </c>
      <c r="M14" s="150">
        <v>1</v>
      </c>
      <c r="N14" t="s">
        <v>57</v>
      </c>
      <c r="O14">
        <v>7</v>
      </c>
      <c r="P14">
        <v>8</v>
      </c>
      <c r="Q14">
        <v>389</v>
      </c>
      <c r="S14" s="168">
        <v>2017</v>
      </c>
      <c r="T14" s="209">
        <v>4487</v>
      </c>
      <c r="U14" s="150"/>
      <c r="V14" s="38"/>
      <c r="X14" s="150" t="s">
        <v>149</v>
      </c>
      <c r="Y14" t="s">
        <v>221</v>
      </c>
    </row>
    <row r="15" spans="1:26" ht="12" customHeight="1">
      <c r="A15">
        <v>13</v>
      </c>
      <c r="B15" s="150" t="s">
        <v>111</v>
      </c>
      <c r="G15" s="186">
        <v>2007</v>
      </c>
      <c r="H15" t="s">
        <v>179</v>
      </c>
      <c r="M15" s="150">
        <v>2</v>
      </c>
      <c r="N15" t="s">
        <v>25</v>
      </c>
      <c r="O15">
        <v>6</v>
      </c>
      <c r="P15">
        <v>9</v>
      </c>
      <c r="Q15">
        <v>365</v>
      </c>
      <c r="S15" s="168">
        <v>2018</v>
      </c>
      <c r="T15" s="211">
        <v>4352</v>
      </c>
      <c r="U15" s="169"/>
      <c r="V15" s="38"/>
      <c r="X15" s="150" t="s">
        <v>24</v>
      </c>
      <c r="Y15" t="s">
        <v>229</v>
      </c>
      <c r="Z15" t="s">
        <v>235</v>
      </c>
    </row>
    <row r="16" spans="1:26" ht="12" customHeight="1">
      <c r="A16">
        <v>14</v>
      </c>
      <c r="B16" s="150" t="s">
        <v>24</v>
      </c>
      <c r="G16" s="186">
        <v>2008</v>
      </c>
      <c r="H16" t="s">
        <v>35</v>
      </c>
      <c r="M16" s="150">
        <v>3</v>
      </c>
      <c r="N16" t="s">
        <v>19</v>
      </c>
      <c r="O16">
        <v>7</v>
      </c>
      <c r="P16">
        <v>8</v>
      </c>
      <c r="Q16">
        <v>363</v>
      </c>
      <c r="S16" s="168">
        <v>2019</v>
      </c>
      <c r="T16" s="211">
        <v>4365</v>
      </c>
      <c r="U16" s="169" t="s">
        <v>193</v>
      </c>
      <c r="V16" s="38"/>
      <c r="X16" s="150" t="s">
        <v>82</v>
      </c>
      <c r="Y16" t="s">
        <v>228</v>
      </c>
    </row>
    <row r="17" spans="1:26" ht="12" customHeight="1">
      <c r="A17">
        <v>15</v>
      </c>
      <c r="B17" s="150" t="s">
        <v>107</v>
      </c>
      <c r="G17" s="186">
        <v>2009</v>
      </c>
      <c r="H17" t="s">
        <v>177</v>
      </c>
      <c r="M17" s="150">
        <v>4</v>
      </c>
      <c r="N17" t="s">
        <v>24</v>
      </c>
      <c r="O17">
        <v>7</v>
      </c>
      <c r="P17">
        <v>8</v>
      </c>
      <c r="Q17">
        <v>357</v>
      </c>
      <c r="S17" s="168">
        <v>2020</v>
      </c>
      <c r="T17" s="213">
        <v>5958</v>
      </c>
      <c r="U17" s="214" t="s">
        <v>205</v>
      </c>
      <c r="V17" s="150"/>
      <c r="X17" s="150" t="s">
        <v>19</v>
      </c>
      <c r="Y17" t="s">
        <v>224</v>
      </c>
    </row>
    <row r="18" spans="1:26" ht="12" customHeight="1">
      <c r="A18">
        <v>16</v>
      </c>
      <c r="B18" s="150" t="s">
        <v>145</v>
      </c>
      <c r="G18" s="186">
        <v>2010</v>
      </c>
      <c r="H18" t="s">
        <v>179</v>
      </c>
      <c r="M18" s="150">
        <v>5</v>
      </c>
      <c r="N18" t="s">
        <v>107</v>
      </c>
      <c r="O18">
        <v>5</v>
      </c>
      <c r="P18">
        <v>10</v>
      </c>
      <c r="Q18">
        <v>340</v>
      </c>
      <c r="S18" s="210">
        <v>2021</v>
      </c>
      <c r="T18" s="213">
        <v>6029</v>
      </c>
      <c r="U18" s="214" t="s">
        <v>393</v>
      </c>
      <c r="V18" s="150"/>
      <c r="X18" s="150" t="s">
        <v>57</v>
      </c>
      <c r="Y18" t="s">
        <v>230</v>
      </c>
    </row>
    <row r="19" spans="1:26" ht="12" customHeight="1">
      <c r="G19" s="186">
        <v>2011</v>
      </c>
      <c r="H19" t="s">
        <v>53</v>
      </c>
      <c r="M19" s="150">
        <v>6</v>
      </c>
      <c r="N19" t="s">
        <v>150</v>
      </c>
      <c r="O19">
        <v>9</v>
      </c>
      <c r="P19">
        <v>6</v>
      </c>
      <c r="Q19">
        <v>340</v>
      </c>
      <c r="S19" s="344">
        <v>2022</v>
      </c>
      <c r="T19" s="345">
        <v>7177</v>
      </c>
      <c r="U19" s="346" t="s">
        <v>392</v>
      </c>
      <c r="V19" s="251" t="s">
        <v>244</v>
      </c>
    </row>
    <row r="20" spans="1:26" ht="12" customHeight="1">
      <c r="G20" s="186">
        <v>2012</v>
      </c>
      <c r="H20" t="s">
        <v>178</v>
      </c>
      <c r="M20" s="150">
        <v>7</v>
      </c>
      <c r="N20" t="s">
        <v>111</v>
      </c>
      <c r="O20">
        <v>4</v>
      </c>
      <c r="P20">
        <v>11</v>
      </c>
      <c r="Q20">
        <v>335</v>
      </c>
      <c r="S20" s="168">
        <v>2023</v>
      </c>
      <c r="T20" s="213">
        <v>5700</v>
      </c>
      <c r="U20" s="214" t="s">
        <v>414</v>
      </c>
      <c r="V20" s="192"/>
      <c r="X20" s="2" t="s">
        <v>222</v>
      </c>
      <c r="Y20" s="2" t="s">
        <v>213</v>
      </c>
    </row>
    <row r="21" spans="1:26" ht="12" customHeight="1">
      <c r="B21" s="2" t="s">
        <v>1402</v>
      </c>
      <c r="G21" s="186">
        <v>2013</v>
      </c>
      <c r="H21" t="s">
        <v>53</v>
      </c>
      <c r="M21" s="150">
        <v>8</v>
      </c>
      <c r="N21" t="s">
        <v>145</v>
      </c>
      <c r="O21">
        <v>4</v>
      </c>
      <c r="P21">
        <v>11</v>
      </c>
      <c r="Q21">
        <v>334</v>
      </c>
      <c r="S21" s="168">
        <v>2024</v>
      </c>
      <c r="T21" s="213">
        <v>4133</v>
      </c>
      <c r="U21" s="954" t="s">
        <v>1403</v>
      </c>
      <c r="V21" s="150"/>
      <c r="X21" s="324">
        <v>44774</v>
      </c>
      <c r="Y21" t="s">
        <v>223</v>
      </c>
      <c r="Z21" s="192" t="s">
        <v>219</v>
      </c>
    </row>
    <row r="22" spans="1:26" ht="12" customHeight="1">
      <c r="A22">
        <v>1</v>
      </c>
      <c r="B22" s="150" t="s">
        <v>19</v>
      </c>
      <c r="G22" s="186">
        <v>2014</v>
      </c>
      <c r="H22" t="s">
        <v>172</v>
      </c>
      <c r="S22" s="168">
        <v>2025</v>
      </c>
      <c r="T22" s="213">
        <v>5000</v>
      </c>
      <c r="U22" s="214" t="s">
        <v>520</v>
      </c>
      <c r="V22" s="150"/>
      <c r="X22" s="324">
        <v>44805</v>
      </c>
    </row>
    <row r="23" spans="1:26" ht="12" customHeight="1">
      <c r="A23">
        <v>2</v>
      </c>
      <c r="B23" s="150" t="s">
        <v>57</v>
      </c>
      <c r="G23" s="186">
        <v>2015</v>
      </c>
      <c r="H23" t="s">
        <v>173</v>
      </c>
      <c r="V23" s="38"/>
      <c r="X23" s="325">
        <v>44856</v>
      </c>
    </row>
    <row r="24" spans="1:26" ht="12" customHeight="1">
      <c r="A24">
        <v>3</v>
      </c>
      <c r="B24" s="150" t="s">
        <v>150</v>
      </c>
      <c r="G24" s="186">
        <v>2016</v>
      </c>
      <c r="H24" s="252" t="s">
        <v>148</v>
      </c>
      <c r="I24" s="253" t="s">
        <v>207</v>
      </c>
      <c r="J24" s="252"/>
      <c r="N24">
        <v>778</v>
      </c>
      <c r="S24" s="210"/>
      <c r="T24" s="210"/>
      <c r="U24" s="169"/>
      <c r="V24" s="38"/>
      <c r="X24" s="324">
        <v>44866</v>
      </c>
    </row>
    <row r="25" spans="1:26" ht="12" customHeight="1">
      <c r="A25">
        <v>4</v>
      </c>
      <c r="B25" s="150" t="s">
        <v>25</v>
      </c>
      <c r="G25" s="186">
        <v>2017</v>
      </c>
      <c r="H25" s="252" t="s">
        <v>112</v>
      </c>
      <c r="I25" s="252"/>
      <c r="J25" s="252"/>
      <c r="N25">
        <v>20</v>
      </c>
      <c r="S25" s="210"/>
      <c r="T25" s="210"/>
      <c r="U25" s="169"/>
      <c r="V25" s="38"/>
      <c r="X25" s="324">
        <v>44896</v>
      </c>
      <c r="Z25" t="s">
        <v>245</v>
      </c>
    </row>
    <row r="26" spans="1:26" ht="12" customHeight="1">
      <c r="A26">
        <v>5</v>
      </c>
      <c r="B26" s="150" t="s">
        <v>111</v>
      </c>
      <c r="G26" s="186">
        <v>2018</v>
      </c>
      <c r="H26" s="252" t="s">
        <v>153</v>
      </c>
      <c r="I26" s="252"/>
      <c r="J26" s="252"/>
      <c r="N26">
        <f>N24/20</f>
        <v>38.9</v>
      </c>
      <c r="S26" s="210"/>
      <c r="T26" s="168"/>
      <c r="U26" s="150"/>
      <c r="V26" s="38"/>
      <c r="Z26" s="150" t="s">
        <v>246</v>
      </c>
    </row>
    <row r="27" spans="1:26" ht="12" customHeight="1">
      <c r="A27">
        <v>6</v>
      </c>
      <c r="B27" s="150" t="s">
        <v>24</v>
      </c>
      <c r="G27" s="186">
        <v>2019</v>
      </c>
      <c r="H27" s="252" t="s">
        <v>34</v>
      </c>
      <c r="I27" s="252"/>
      <c r="J27" s="252"/>
      <c r="N27">
        <f>N26*31</f>
        <v>1205.8999999999999</v>
      </c>
      <c r="S27" s="210"/>
      <c r="T27" s="210"/>
      <c r="U27" s="214"/>
      <c r="V27" s="38"/>
      <c r="Z27" t="s">
        <v>247</v>
      </c>
    </row>
    <row r="28" spans="1:26" ht="12" customHeight="1">
      <c r="A28">
        <v>7</v>
      </c>
      <c r="B28" s="150" t="s">
        <v>107</v>
      </c>
      <c r="G28" s="186">
        <v>2020</v>
      </c>
      <c r="H28" t="s">
        <v>53</v>
      </c>
      <c r="S28" s="210"/>
      <c r="T28" s="212"/>
      <c r="U28" s="214"/>
      <c r="V28" s="38"/>
    </row>
    <row r="29" spans="1:26" ht="12" customHeight="1">
      <c r="A29">
        <v>8</v>
      </c>
      <c r="B29" s="150" t="s">
        <v>145</v>
      </c>
      <c r="G29" s="186">
        <v>2021</v>
      </c>
      <c r="H29" s="251" t="s">
        <v>55</v>
      </c>
      <c r="S29" s="210"/>
      <c r="T29" s="210"/>
      <c r="U29" s="214"/>
      <c r="V29" s="38"/>
      <c r="Z29" t="s">
        <v>413</v>
      </c>
    </row>
    <row r="30" spans="1:26" ht="12" customHeight="1">
      <c r="A30">
        <v>9</v>
      </c>
      <c r="B30" s="150" t="s">
        <v>82</v>
      </c>
      <c r="G30" s="186">
        <v>2022</v>
      </c>
      <c r="H30" s="251" t="s">
        <v>55</v>
      </c>
      <c r="S30" s="210"/>
      <c r="T30" s="210"/>
      <c r="U30" s="406"/>
      <c r="V30" s="38"/>
      <c r="Z30" t="s">
        <v>469</v>
      </c>
    </row>
    <row r="31" spans="1:26" ht="12" customHeight="1">
      <c r="A31">
        <v>10</v>
      </c>
      <c r="B31" s="150" t="s">
        <v>21</v>
      </c>
      <c r="G31" s="186">
        <v>2023</v>
      </c>
      <c r="H31" s="150" t="s">
        <v>108</v>
      </c>
      <c r="S31" s="210"/>
      <c r="T31" s="210"/>
      <c r="U31" s="406"/>
      <c r="V31" s="38"/>
    </row>
    <row r="32" spans="1:26" ht="12" customHeight="1">
      <c r="A32">
        <v>11</v>
      </c>
      <c r="B32" s="150" t="s">
        <v>183</v>
      </c>
      <c r="G32" s="186">
        <v>2024</v>
      </c>
      <c r="H32" s="150" t="s">
        <v>1400</v>
      </c>
      <c r="S32" s="168"/>
      <c r="T32" s="168"/>
      <c r="U32" s="150"/>
      <c r="V32" s="38"/>
    </row>
    <row r="33" spans="1:22" ht="12" customHeight="1">
      <c r="A33">
        <v>12</v>
      </c>
      <c r="B33" s="150" t="s">
        <v>26</v>
      </c>
      <c r="G33" s="186">
        <v>2025</v>
      </c>
      <c r="S33" s="189"/>
      <c r="T33" s="191"/>
      <c r="U33" s="191"/>
      <c r="V33" s="38"/>
    </row>
    <row r="34" spans="1:22" ht="12" customHeight="1">
      <c r="A34">
        <v>13</v>
      </c>
      <c r="B34" s="150" t="s">
        <v>151</v>
      </c>
      <c r="S34" s="190"/>
      <c r="T34" s="191"/>
      <c r="U34" s="191"/>
      <c r="V34" s="38"/>
    </row>
    <row r="35" spans="1:22" ht="12" customHeight="1">
      <c r="A35">
        <v>14</v>
      </c>
      <c r="B35" s="150" t="s">
        <v>20</v>
      </c>
      <c r="S35" s="188"/>
      <c r="T35" s="191"/>
      <c r="U35" s="191"/>
      <c r="V35" s="38"/>
    </row>
    <row r="36" spans="1:22" ht="12" customHeight="1">
      <c r="A36">
        <v>15</v>
      </c>
      <c r="B36" s="150" t="s">
        <v>408</v>
      </c>
      <c r="S36" s="188"/>
      <c r="T36" s="191"/>
      <c r="U36" s="191"/>
      <c r="V36" s="38"/>
    </row>
    <row r="37" spans="1:22" ht="12" customHeight="1">
      <c r="A37">
        <v>16</v>
      </c>
      <c r="B37" s="150" t="s">
        <v>149</v>
      </c>
      <c r="C37" s="168"/>
      <c r="D37" s="186">
        <v>2020</v>
      </c>
      <c r="E37" s="186">
        <v>2021</v>
      </c>
      <c r="F37" s="186">
        <v>2022</v>
      </c>
      <c r="G37" s="518">
        <v>2023</v>
      </c>
      <c r="S37" s="188"/>
      <c r="T37" s="191"/>
      <c r="U37" s="191"/>
      <c r="V37" s="38"/>
    </row>
    <row r="38" spans="1:22" ht="12" customHeight="1">
      <c r="C38" s="168" t="s">
        <v>196</v>
      </c>
      <c r="D38" s="186">
        <v>24.8</v>
      </c>
      <c r="E38" s="186">
        <v>23.2</v>
      </c>
      <c r="F38" s="186">
        <v>21.9</v>
      </c>
      <c r="G38" s="518">
        <v>22.1</v>
      </c>
      <c r="H38" s="216"/>
      <c r="S38" s="189"/>
      <c r="T38" s="191"/>
      <c r="U38" s="191"/>
      <c r="V38" s="38"/>
    </row>
    <row r="39" spans="1:22">
      <c r="C39" s="168" t="s">
        <v>197</v>
      </c>
      <c r="D39" s="186">
        <v>25.7</v>
      </c>
      <c r="E39" s="186">
        <v>26.2</v>
      </c>
      <c r="F39" s="186">
        <v>24.2</v>
      </c>
      <c r="G39" s="518">
        <v>24.5</v>
      </c>
    </row>
    <row r="40" spans="1:22">
      <c r="A40" s="2" t="s">
        <v>1283</v>
      </c>
      <c r="C40" s="186"/>
      <c r="D40" s="186"/>
      <c r="E40" s="186"/>
      <c r="F40" s="186"/>
      <c r="G40" s="186"/>
    </row>
    <row r="41" spans="1:22">
      <c r="B41" s="168"/>
      <c r="C41" s="186"/>
      <c r="D41" s="186"/>
      <c r="E41" s="186"/>
      <c r="G41" s="186"/>
    </row>
    <row r="42" spans="1:22">
      <c r="A42" s="2" t="s">
        <v>142</v>
      </c>
    </row>
    <row r="43" spans="1:22">
      <c r="A43" t="s">
        <v>408</v>
      </c>
      <c r="B43" s="677">
        <v>8</v>
      </c>
      <c r="C43" s="168">
        <v>6</v>
      </c>
      <c r="D43" s="168">
        <v>418</v>
      </c>
      <c r="E43" s="340"/>
      <c r="F43" s="340"/>
      <c r="G43" s="340"/>
    </row>
    <row r="44" spans="1:22">
      <c r="A44" t="s">
        <v>82</v>
      </c>
      <c r="B44" s="168">
        <v>11</v>
      </c>
      <c r="C44" s="168">
        <v>3</v>
      </c>
      <c r="D44" s="168">
        <v>415</v>
      </c>
    </row>
    <row r="45" spans="1:22">
      <c r="A45" t="s">
        <v>151</v>
      </c>
      <c r="B45" s="676">
        <v>10</v>
      </c>
      <c r="C45" s="168">
        <v>4</v>
      </c>
      <c r="D45" s="168">
        <v>398</v>
      </c>
    </row>
    <row r="46" spans="1:22">
      <c r="A46" t="s">
        <v>26</v>
      </c>
      <c r="B46" s="676">
        <v>8</v>
      </c>
      <c r="C46" s="168">
        <v>6</v>
      </c>
      <c r="D46" s="168">
        <v>397</v>
      </c>
    </row>
    <row r="47" spans="1:22">
      <c r="A47" t="s">
        <v>149</v>
      </c>
      <c r="B47" s="678">
        <v>8</v>
      </c>
      <c r="C47" s="168">
        <v>6</v>
      </c>
      <c r="D47" s="168">
        <v>393</v>
      </c>
    </row>
    <row r="48" spans="1:22">
      <c r="A48" t="s">
        <v>20</v>
      </c>
      <c r="B48" s="676">
        <v>9</v>
      </c>
      <c r="C48" s="168">
        <v>5</v>
      </c>
      <c r="D48" s="168">
        <v>382</v>
      </c>
    </row>
    <row r="49" spans="1:12">
      <c r="A49" t="s">
        <v>183</v>
      </c>
      <c r="B49" s="678">
        <v>8</v>
      </c>
      <c r="C49" s="168">
        <v>6</v>
      </c>
      <c r="D49" s="168">
        <v>380</v>
      </c>
      <c r="E49" s="343"/>
    </row>
    <row r="50" spans="1:12">
      <c r="A50" t="s">
        <v>57</v>
      </c>
      <c r="B50" s="678">
        <v>7</v>
      </c>
      <c r="C50" s="168">
        <v>7</v>
      </c>
      <c r="D50" s="168">
        <v>368</v>
      </c>
      <c r="H50" s="150"/>
    </row>
    <row r="51" spans="1:12">
      <c r="H51" s="150"/>
      <c r="L51" s="186"/>
    </row>
    <row r="52" spans="1:12">
      <c r="A52" s="2" t="s">
        <v>143</v>
      </c>
      <c r="H52" s="150"/>
    </row>
    <row r="53" spans="1:12">
      <c r="A53" t="s">
        <v>21</v>
      </c>
      <c r="B53" s="677">
        <v>6</v>
      </c>
      <c r="C53" s="168">
        <v>8</v>
      </c>
      <c r="D53" s="168">
        <v>411</v>
      </c>
      <c r="H53" s="150"/>
    </row>
    <row r="54" spans="1:12">
      <c r="A54" t="s">
        <v>24</v>
      </c>
      <c r="B54" s="168">
        <v>6</v>
      </c>
      <c r="C54" s="168">
        <v>8</v>
      </c>
      <c r="D54" s="168">
        <v>339</v>
      </c>
      <c r="H54" s="150"/>
    </row>
    <row r="55" spans="1:12">
      <c r="A55" t="s">
        <v>25</v>
      </c>
      <c r="B55" s="676">
        <v>5</v>
      </c>
      <c r="C55" s="168">
        <v>9</v>
      </c>
      <c r="D55" s="168">
        <v>338</v>
      </c>
      <c r="H55" s="150"/>
    </row>
    <row r="56" spans="1:12">
      <c r="A56" t="s">
        <v>19</v>
      </c>
      <c r="B56" s="677">
        <v>6</v>
      </c>
      <c r="C56" s="168">
        <v>8</v>
      </c>
      <c r="D56" s="168">
        <v>329</v>
      </c>
      <c r="H56" s="150"/>
    </row>
    <row r="57" spans="1:12">
      <c r="A57" t="s">
        <v>150</v>
      </c>
      <c r="B57" s="168">
        <v>9</v>
      </c>
      <c r="C57" s="168">
        <v>5</v>
      </c>
      <c r="D57" s="168">
        <v>328</v>
      </c>
      <c r="H57" s="150"/>
    </row>
    <row r="58" spans="1:12">
      <c r="A58" t="s">
        <v>107</v>
      </c>
      <c r="B58" s="676">
        <v>5</v>
      </c>
      <c r="C58" s="168">
        <v>9</v>
      </c>
      <c r="D58" s="168">
        <v>319</v>
      </c>
      <c r="H58" s="150"/>
    </row>
    <row r="59" spans="1:12">
      <c r="A59" t="s">
        <v>111</v>
      </c>
      <c r="B59" s="168">
        <v>3</v>
      </c>
      <c r="C59" s="168">
        <v>11</v>
      </c>
      <c r="D59" s="168">
        <v>302</v>
      </c>
      <c r="H59" s="150"/>
    </row>
    <row r="60" spans="1:12">
      <c r="A60" t="s">
        <v>145</v>
      </c>
      <c r="B60" s="676">
        <v>3</v>
      </c>
      <c r="C60" s="168">
        <v>11</v>
      </c>
      <c r="D60" s="168">
        <v>300</v>
      </c>
      <c r="E60" s="97"/>
      <c r="H60" s="150"/>
    </row>
    <row r="61" spans="1:12">
      <c r="H61" s="150"/>
    </row>
    <row r="62" spans="1:12">
      <c r="H62" s="150"/>
    </row>
    <row r="63" spans="1:12">
      <c r="E63" s="97"/>
      <c r="H63" s="150"/>
    </row>
    <row r="64" spans="1:12">
      <c r="E64" s="97"/>
    </row>
    <row r="65" spans="5:5">
      <c r="E65" s="97"/>
    </row>
    <row r="66" spans="5:5">
      <c r="E66" s="342"/>
    </row>
    <row r="67" spans="5:5">
      <c r="E67" s="97"/>
    </row>
    <row r="68" spans="5:5">
      <c r="E68" s="97"/>
    </row>
    <row r="69" spans="5:5">
      <c r="E69" s="97"/>
    </row>
  </sheetData>
  <sortState xmlns:xlrd2="http://schemas.microsoft.com/office/spreadsheetml/2017/richdata2" ref="H64:K79">
    <sortCondition descending="1" ref="K79"/>
  </sortState>
  <mergeCells count="1">
    <mergeCell ref="S2:T2"/>
  </mergeCells>
  <conditionalFormatting sqref="D37:E39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{CBD1514D-59BD-49B5-8FC2-96B3560366F2}</x14:id>
        </ext>
      </extLst>
    </cfRule>
  </conditionalFormatting>
  <conditionalFormatting sqref="F37:F3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{C303B36E-6125-47A4-9D50-84D717AE8AA3}</x14:id>
        </ext>
      </extLst>
    </cfRule>
  </conditionalFormatting>
  <conditionalFormatting sqref="G37:G3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{E1915480-82A4-4A06-BEE5-36D9720897D1}</x14:id>
        </ext>
      </extLst>
    </cfRule>
  </conditionalFormatting>
  <conditionalFormatting sqref="L5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{FCA1B6ED-B64A-406A-BF60-F0C57033F6B5}</x14:id>
        </ext>
      </extLst>
    </cfRule>
  </conditionalFormatting>
  <pageMargins left="0.7" right="0.7" top="0.75" bottom="0.75" header="0.3" footer="0.3"/>
  <pageSetup orientation="portrait" horizont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BD1514D-59BD-49B5-8FC2-96B3560366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D37:E39</xm:sqref>
        </x14:conditionalFormatting>
        <x14:conditionalFormatting xmlns:xm="http://schemas.microsoft.com/office/excel/2006/main">
          <x14:cfRule type="dataBar" id="{C303B36E-6125-47A4-9D50-84D717AE8A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F37:F39</xm:sqref>
        </x14:conditionalFormatting>
        <x14:conditionalFormatting xmlns:xm="http://schemas.microsoft.com/office/excel/2006/main">
          <x14:cfRule type="dataBar" id="{E1915480-82A4-4A06-BEE5-36D9720897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G37:G39</xm:sqref>
        </x14:conditionalFormatting>
        <x14:conditionalFormatting xmlns:xm="http://schemas.microsoft.com/office/excel/2006/main">
          <x14:cfRule type="dataBar" id="{FCA1B6ED-B64A-406A-BF60-F0C57033F6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65DF6-552E-4139-8CA1-7745480D84D1}">
  <dimension ref="J7:O33"/>
  <sheetViews>
    <sheetView topLeftCell="A4" workbookViewId="0">
      <selection activeCell="T29" sqref="T29"/>
    </sheetView>
  </sheetViews>
  <sheetFormatPr defaultRowHeight="12.75"/>
  <cols>
    <col min="10" max="10" width="16" customWidth="1"/>
    <col min="11" max="15" width="4.7109375" customWidth="1"/>
  </cols>
  <sheetData>
    <row r="7" spans="10:15" ht="15.95" customHeight="1">
      <c r="J7" s="434" t="s">
        <v>772</v>
      </c>
      <c r="K7" s="150"/>
      <c r="L7" s="150"/>
      <c r="M7" s="150"/>
      <c r="N7" s="150"/>
      <c r="O7" s="150"/>
    </row>
    <row r="8" spans="10:15" ht="15.95" customHeight="1">
      <c r="J8" s="435" t="s">
        <v>211</v>
      </c>
      <c r="K8" s="437" t="s">
        <v>767</v>
      </c>
      <c r="L8" s="437" t="s">
        <v>768</v>
      </c>
      <c r="M8" s="437" t="s">
        <v>769</v>
      </c>
      <c r="N8" s="437" t="s">
        <v>770</v>
      </c>
      <c r="O8" s="437" t="s">
        <v>771</v>
      </c>
    </row>
    <row r="9" spans="10:15" ht="15.95" customHeight="1">
      <c r="J9" s="436" t="s">
        <v>776</v>
      </c>
      <c r="K9" s="438">
        <v>0</v>
      </c>
      <c r="L9" s="438">
        <v>0</v>
      </c>
      <c r="M9" s="438">
        <v>0</v>
      </c>
      <c r="N9" s="438">
        <v>0</v>
      </c>
      <c r="O9" s="438">
        <v>0</v>
      </c>
    </row>
    <row r="10" spans="10:15" ht="15.95" customHeight="1">
      <c r="J10" s="436" t="s">
        <v>26</v>
      </c>
      <c r="K10" s="438">
        <v>0</v>
      </c>
      <c r="L10" s="438">
        <v>0</v>
      </c>
      <c r="M10" s="438">
        <v>0</v>
      </c>
      <c r="N10" s="438">
        <v>0</v>
      </c>
      <c r="O10" s="438">
        <v>0</v>
      </c>
    </row>
    <row r="11" spans="10:15" ht="15.95" customHeight="1">
      <c r="J11" s="436" t="s">
        <v>24</v>
      </c>
      <c r="K11" s="438">
        <v>0</v>
      </c>
      <c r="L11" s="438">
        <v>0</v>
      </c>
      <c r="M11" s="438">
        <v>0</v>
      </c>
      <c r="N11" s="438">
        <v>0</v>
      </c>
      <c r="O11" s="438">
        <v>0</v>
      </c>
    </row>
    <row r="12" spans="10:15" ht="15.95" customHeight="1">
      <c r="J12" s="436" t="s">
        <v>777</v>
      </c>
      <c r="K12" s="439">
        <v>0</v>
      </c>
      <c r="L12" s="439">
        <v>1</v>
      </c>
      <c r="M12" s="439">
        <v>0</v>
      </c>
      <c r="N12" s="439">
        <v>20</v>
      </c>
      <c r="O12" s="439">
        <v>27</v>
      </c>
    </row>
    <row r="13" spans="10:15" ht="15.95" customHeight="1"/>
    <row r="14" spans="10:15" ht="15.95" customHeight="1">
      <c r="J14" s="434" t="s">
        <v>775</v>
      </c>
      <c r="K14" s="150"/>
      <c r="L14" s="150"/>
      <c r="M14" s="150"/>
      <c r="N14" s="150"/>
      <c r="O14" s="150"/>
    </row>
    <row r="15" spans="10:15" ht="15.95" customHeight="1">
      <c r="J15" s="435" t="s">
        <v>211</v>
      </c>
      <c r="K15" s="437" t="s">
        <v>767</v>
      </c>
      <c r="L15" s="437" t="s">
        <v>768</v>
      </c>
      <c r="M15" s="437" t="s">
        <v>769</v>
      </c>
      <c r="N15" s="437" t="s">
        <v>770</v>
      </c>
      <c r="O15" s="437" t="s">
        <v>771</v>
      </c>
    </row>
    <row r="16" spans="10:15" ht="15.95" customHeight="1">
      <c r="J16" s="436" t="s">
        <v>20</v>
      </c>
      <c r="K16" s="438">
        <v>0</v>
      </c>
      <c r="L16" s="438">
        <v>0</v>
      </c>
      <c r="M16" s="438">
        <v>0</v>
      </c>
      <c r="N16" s="438">
        <v>0</v>
      </c>
      <c r="O16" s="438">
        <v>0</v>
      </c>
    </row>
    <row r="17" spans="10:15" ht="15.95" customHeight="1">
      <c r="J17" s="436" t="s">
        <v>25</v>
      </c>
      <c r="K17" s="438">
        <v>0</v>
      </c>
      <c r="L17" s="438">
        <v>0</v>
      </c>
      <c r="M17" s="438">
        <v>0</v>
      </c>
      <c r="N17" s="438">
        <v>0</v>
      </c>
      <c r="O17" s="438">
        <v>0</v>
      </c>
    </row>
    <row r="18" spans="10:15" ht="15.95" customHeight="1">
      <c r="J18" s="436" t="s">
        <v>145</v>
      </c>
      <c r="K18" s="438">
        <v>0</v>
      </c>
      <c r="L18" s="438">
        <v>0</v>
      </c>
      <c r="M18" s="438">
        <v>0</v>
      </c>
      <c r="N18" s="438">
        <v>0</v>
      </c>
      <c r="O18" s="438">
        <v>0</v>
      </c>
    </row>
    <row r="19" spans="10:15" ht="15.95" customHeight="1">
      <c r="J19" s="436" t="s">
        <v>151</v>
      </c>
      <c r="K19" s="439">
        <v>0</v>
      </c>
      <c r="L19" s="439">
        <v>1</v>
      </c>
      <c r="M19" s="439">
        <v>0</v>
      </c>
      <c r="N19" s="439">
        <v>20</v>
      </c>
      <c r="O19" s="439">
        <v>27</v>
      </c>
    </row>
    <row r="20" spans="10:15" ht="15.95" customHeight="1"/>
    <row r="21" spans="10:15" ht="15.95" customHeight="1">
      <c r="J21" s="434" t="s">
        <v>774</v>
      </c>
      <c r="K21" s="150"/>
      <c r="L21" s="150"/>
      <c r="M21" s="150"/>
      <c r="N21" s="150"/>
      <c r="O21" s="150"/>
    </row>
    <row r="22" spans="10:15" ht="15.95" customHeight="1">
      <c r="J22" s="435" t="s">
        <v>211</v>
      </c>
      <c r="K22" s="437" t="s">
        <v>767</v>
      </c>
      <c r="L22" s="437" t="s">
        <v>768</v>
      </c>
      <c r="M22" s="437" t="s">
        <v>769</v>
      </c>
      <c r="N22" s="437" t="s">
        <v>770</v>
      </c>
      <c r="O22" s="437" t="s">
        <v>771</v>
      </c>
    </row>
    <row r="23" spans="10:15" ht="15.95" customHeight="1">
      <c r="J23" s="436" t="s">
        <v>149</v>
      </c>
      <c r="K23" s="438">
        <v>0</v>
      </c>
      <c r="L23" s="438">
        <v>0</v>
      </c>
      <c r="M23" s="438">
        <v>0</v>
      </c>
      <c r="N23" s="438">
        <v>0</v>
      </c>
      <c r="O23" s="438">
        <v>0</v>
      </c>
    </row>
    <row r="24" spans="10:15" ht="15.95" customHeight="1">
      <c r="J24" s="436" t="s">
        <v>21</v>
      </c>
      <c r="K24" s="438">
        <v>0</v>
      </c>
      <c r="L24" s="438">
        <v>0</v>
      </c>
      <c r="M24" s="438">
        <v>0</v>
      </c>
      <c r="N24" s="438">
        <v>0</v>
      </c>
      <c r="O24" s="438">
        <v>0</v>
      </c>
    </row>
    <row r="25" spans="10:15" ht="15.95" customHeight="1">
      <c r="J25" s="436" t="s">
        <v>107</v>
      </c>
      <c r="K25" s="438">
        <v>0</v>
      </c>
      <c r="L25" s="438">
        <v>0</v>
      </c>
      <c r="M25" s="438">
        <v>0</v>
      </c>
      <c r="N25" s="438">
        <v>0</v>
      </c>
      <c r="O25" s="438">
        <v>0</v>
      </c>
    </row>
    <row r="26" spans="10:15" ht="15.95" customHeight="1">
      <c r="J26" s="436" t="s">
        <v>57</v>
      </c>
      <c r="K26" s="439">
        <v>0</v>
      </c>
      <c r="L26" s="439">
        <v>1</v>
      </c>
      <c r="M26" s="439">
        <v>0</v>
      </c>
      <c r="N26" s="439">
        <v>20</v>
      </c>
      <c r="O26" s="439">
        <v>27</v>
      </c>
    </row>
    <row r="27" spans="10:15" ht="15.95" customHeight="1"/>
    <row r="28" spans="10:15" ht="15.95" customHeight="1">
      <c r="J28" s="434" t="s">
        <v>773</v>
      </c>
      <c r="K28" s="150"/>
      <c r="L28" s="150"/>
      <c r="M28" s="150"/>
      <c r="N28" s="150"/>
      <c r="O28" s="150"/>
    </row>
    <row r="29" spans="10:15" ht="15.95" customHeight="1">
      <c r="J29" s="435" t="s">
        <v>211</v>
      </c>
      <c r="K29" s="437" t="s">
        <v>767</v>
      </c>
      <c r="L29" s="437" t="s">
        <v>768</v>
      </c>
      <c r="M29" s="437" t="s">
        <v>769</v>
      </c>
      <c r="N29" s="437" t="s">
        <v>770</v>
      </c>
      <c r="O29" s="437" t="s">
        <v>771</v>
      </c>
    </row>
    <row r="30" spans="10:15" ht="15.95" customHeight="1">
      <c r="J30" s="436" t="s">
        <v>150</v>
      </c>
      <c r="K30" s="438">
        <v>0</v>
      </c>
      <c r="L30" s="438">
        <v>0</v>
      </c>
      <c r="M30" s="438">
        <v>0</v>
      </c>
      <c r="N30" s="438">
        <v>0</v>
      </c>
      <c r="O30" s="438">
        <v>0</v>
      </c>
    </row>
    <row r="31" spans="10:15" ht="15.95" customHeight="1">
      <c r="J31" s="436" t="s">
        <v>408</v>
      </c>
      <c r="K31" s="438">
        <v>0</v>
      </c>
      <c r="L31" s="438">
        <v>0</v>
      </c>
      <c r="M31" s="438">
        <v>0</v>
      </c>
      <c r="N31" s="438">
        <v>0</v>
      </c>
      <c r="O31" s="438">
        <v>0</v>
      </c>
    </row>
    <row r="32" spans="10:15" ht="15.95" customHeight="1">
      <c r="J32" s="436" t="s">
        <v>19</v>
      </c>
      <c r="K32" s="438">
        <v>0</v>
      </c>
      <c r="L32" s="438">
        <v>0</v>
      </c>
      <c r="M32" s="438">
        <v>0</v>
      </c>
      <c r="N32" s="438">
        <v>0</v>
      </c>
      <c r="O32" s="438">
        <v>0</v>
      </c>
    </row>
    <row r="33" spans="10:15" ht="15.95" customHeight="1">
      <c r="J33" s="436" t="s">
        <v>183</v>
      </c>
      <c r="K33" s="439">
        <v>0</v>
      </c>
      <c r="L33" s="439">
        <v>1</v>
      </c>
      <c r="M33" s="439">
        <v>0</v>
      </c>
      <c r="N33" s="439">
        <v>20</v>
      </c>
      <c r="O33" s="439">
        <v>27</v>
      </c>
    </row>
  </sheetData>
  <hyperlinks>
    <hyperlink ref="J23" r:id="rId1" display="https://www.espn.com/nfl/team/_/name/cin/cincinnati-bengals" xr:uid="{E3797728-5A95-4C89-A4ED-325EA6AC5F84}"/>
    <hyperlink ref="J24" r:id="rId2" display="https://www.espn.com/nfl/team/_/name/cle/cleveland-browns" xr:uid="{33CAA5F4-F78F-4290-8E12-C0462C126D9C}"/>
    <hyperlink ref="J25" r:id="rId3" display="https://www.espn.com/nfl/team/_/name/pit/pittsburgh-steelers" xr:uid="{BC6E6835-C64D-4E68-86C1-A5E7B4807E1E}"/>
    <hyperlink ref="J26" r:id="rId4" display="https://www.espn.com/nfl/team/_/name/bal/baltimore-ravens" xr:uid="{EEBB4E6C-C424-47BD-A893-144F1BB6D61F}"/>
    <hyperlink ref="J9" r:id="rId5" display="https://www.espn.com/nfl/team/_/name/cin/cincinnati-bengals" xr:uid="{9BAE38FF-D7C1-4A82-BC92-F86803C5BF7B}"/>
    <hyperlink ref="J10" r:id="rId6" display="https://www.espn.com/nfl/team/_/name/cle/cleveland-browns" xr:uid="{EDD5E4DB-2AE9-4FE1-B293-0DBBAA5CB08D}"/>
    <hyperlink ref="J11" r:id="rId7" display="https://www.espn.com/nfl/team/_/name/pit/pittsburgh-steelers" xr:uid="{BB27A65B-2A81-47E7-8266-FCBC8883D215}"/>
    <hyperlink ref="J12" r:id="rId8" display="https://www.espn.com/nfl/team/_/name/bal/baltimore-ravens" xr:uid="{B73710FA-D367-4B6C-B98D-14F38AB5A4A0}"/>
    <hyperlink ref="J16" r:id="rId9" display="https://www.espn.com/nfl/team/_/name/cin/cincinnati-bengals" xr:uid="{88371722-39B3-4B7C-B183-617799652E6F}"/>
    <hyperlink ref="J17" r:id="rId10" display="https://www.espn.com/nfl/team/_/name/cle/cleveland-browns" xr:uid="{7A3B57AE-2397-46B5-9847-7F21DB671CE4}"/>
    <hyperlink ref="J18" r:id="rId11" display="https://www.espn.com/nfl/team/_/name/pit/pittsburgh-steelers" xr:uid="{DC584B45-E279-42D4-B552-C05F28618A28}"/>
    <hyperlink ref="J19" r:id="rId12" display="https://www.espn.com/nfl/team/_/name/bal/baltimore-ravens" xr:uid="{D2E03175-8E66-4515-86D5-3E1E71169222}"/>
    <hyperlink ref="J30" r:id="rId13" display="https://www.espn.com/nfl/team/_/name/cin/cincinnati-bengals" xr:uid="{C95CBFCE-336F-45DE-9A76-CE76F18CCC65}"/>
    <hyperlink ref="J31" r:id="rId14" display="https://www.espn.com/nfl/team/_/name/cle/cleveland-browns" xr:uid="{C133B961-D58A-4A49-80B4-1AFE8C5C9349}"/>
    <hyperlink ref="J32" r:id="rId15" display="https://www.espn.com/nfl/team/_/name/pit/pittsburgh-steelers" xr:uid="{FC110373-FCB2-4F4F-8E21-A0DD280165D6}"/>
    <hyperlink ref="J33" r:id="rId16" display="https://www.espn.com/nfl/team/_/name/bal/baltimore-ravens" xr:uid="{BEC3603E-8874-426C-B3EB-83B4962D3182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0611E-182E-4EC1-8F30-22ECFB9E820F}">
  <dimension ref="A1:J61"/>
  <sheetViews>
    <sheetView zoomScale="110" zoomScaleNormal="110" workbookViewId="0">
      <selection activeCell="H28" sqref="H28"/>
    </sheetView>
  </sheetViews>
  <sheetFormatPr defaultRowHeight="12.75"/>
  <cols>
    <col min="1" max="1" width="23.85546875" customWidth="1"/>
    <col min="2" max="4" width="23.140625" customWidth="1"/>
    <col min="5" max="9" width="23.7109375" customWidth="1"/>
    <col min="10" max="10" width="18.140625" customWidth="1"/>
  </cols>
  <sheetData>
    <row r="1" spans="1:10">
      <c r="A1" s="2" t="s">
        <v>282</v>
      </c>
    </row>
    <row r="2" spans="1:10">
      <c r="E2" s="186"/>
    </row>
    <row r="3" spans="1:10">
      <c r="A3" s="2" t="s">
        <v>448</v>
      </c>
      <c r="B3" s="2" t="s">
        <v>430</v>
      </c>
      <c r="C3" s="2" t="s">
        <v>448</v>
      </c>
      <c r="D3" s="2" t="s">
        <v>430</v>
      </c>
      <c r="E3" s="2" t="s">
        <v>283</v>
      </c>
      <c r="F3" s="2" t="s">
        <v>284</v>
      </c>
      <c r="G3" s="2" t="s">
        <v>285</v>
      </c>
      <c r="H3" s="2" t="s">
        <v>286</v>
      </c>
      <c r="I3" s="2" t="s">
        <v>288</v>
      </c>
      <c r="J3" s="2" t="s">
        <v>287</v>
      </c>
    </row>
    <row r="4" spans="1:10">
      <c r="A4" s="150" t="s">
        <v>449</v>
      </c>
      <c r="B4" s="150" t="s">
        <v>438</v>
      </c>
      <c r="C4" s="150" t="s">
        <v>449</v>
      </c>
      <c r="D4" s="150" t="s">
        <v>438</v>
      </c>
      <c r="E4" t="s">
        <v>248</v>
      </c>
      <c r="F4" t="s">
        <v>265</v>
      </c>
      <c r="G4" t="s">
        <v>289</v>
      </c>
      <c r="H4" t="s">
        <v>306</v>
      </c>
      <c r="I4" t="s">
        <v>324</v>
      </c>
      <c r="J4" s="150" t="s">
        <v>420</v>
      </c>
    </row>
    <row r="5" spans="1:10">
      <c r="A5" s="150" t="s">
        <v>450</v>
      </c>
      <c r="B5" s="150" t="s">
        <v>439</v>
      </c>
      <c r="C5" s="150" t="s">
        <v>450</v>
      </c>
      <c r="D5" s="150" t="s">
        <v>439</v>
      </c>
      <c r="E5" t="s">
        <v>249</v>
      </c>
      <c r="F5" t="s">
        <v>266</v>
      </c>
      <c r="G5" t="s">
        <v>290</v>
      </c>
      <c r="H5" t="s">
        <v>307</v>
      </c>
      <c r="I5" t="s">
        <v>325</v>
      </c>
      <c r="J5" t="s">
        <v>340</v>
      </c>
    </row>
    <row r="6" spans="1:10">
      <c r="A6" s="150" t="s">
        <v>451</v>
      </c>
      <c r="B6" s="150" t="s">
        <v>437</v>
      </c>
      <c r="C6" s="150" t="s">
        <v>451</v>
      </c>
      <c r="D6" s="150" t="s">
        <v>437</v>
      </c>
      <c r="E6" t="s">
        <v>250</v>
      </c>
      <c r="F6" t="s">
        <v>267</v>
      </c>
      <c r="G6" t="s">
        <v>291</v>
      </c>
      <c r="H6" t="s">
        <v>308</v>
      </c>
      <c r="I6" t="s">
        <v>326</v>
      </c>
      <c r="J6" t="s">
        <v>339</v>
      </c>
    </row>
    <row r="7" spans="1:10">
      <c r="A7" s="150" t="s">
        <v>452</v>
      </c>
      <c r="B7" s="150" t="s">
        <v>436</v>
      </c>
      <c r="C7" s="150" t="s">
        <v>452</v>
      </c>
      <c r="D7" s="150" t="s">
        <v>436</v>
      </c>
      <c r="E7" t="s">
        <v>251</v>
      </c>
      <c r="F7" t="s">
        <v>268</v>
      </c>
      <c r="G7" t="s">
        <v>292</v>
      </c>
      <c r="H7" t="s">
        <v>309</v>
      </c>
      <c r="I7" t="s">
        <v>327</v>
      </c>
      <c r="J7" s="150" t="s">
        <v>426</v>
      </c>
    </row>
    <row r="8" spans="1:10">
      <c r="A8" s="150" t="s">
        <v>461</v>
      </c>
      <c r="B8" s="150" t="s">
        <v>434</v>
      </c>
      <c r="C8" s="150" t="s">
        <v>461</v>
      </c>
      <c r="D8" s="150" t="s">
        <v>434</v>
      </c>
      <c r="E8" t="s">
        <v>252</v>
      </c>
      <c r="F8" t="s">
        <v>269</v>
      </c>
      <c r="G8" t="s">
        <v>293</v>
      </c>
      <c r="H8" t="s">
        <v>310</v>
      </c>
      <c r="I8" t="s">
        <v>328</v>
      </c>
      <c r="J8" s="150" t="s">
        <v>429</v>
      </c>
    </row>
    <row r="9" spans="1:10">
      <c r="A9" s="150" t="s">
        <v>462</v>
      </c>
      <c r="B9" s="150" t="s">
        <v>435</v>
      </c>
      <c r="C9" s="150" t="s">
        <v>462</v>
      </c>
      <c r="D9" s="150" t="s">
        <v>435</v>
      </c>
      <c r="E9" t="s">
        <v>253</v>
      </c>
      <c r="F9" t="s">
        <v>270</v>
      </c>
      <c r="G9" t="s">
        <v>294</v>
      </c>
      <c r="H9" t="s">
        <v>311</v>
      </c>
      <c r="I9" s="150" t="s">
        <v>378</v>
      </c>
      <c r="J9" s="150" t="s">
        <v>766</v>
      </c>
    </row>
    <row r="10" spans="1:10">
      <c r="A10" s="150" t="s">
        <v>463</v>
      </c>
      <c r="B10" s="150" t="s">
        <v>433</v>
      </c>
      <c r="C10" s="150" t="s">
        <v>463</v>
      </c>
      <c r="D10" s="150" t="s">
        <v>478</v>
      </c>
      <c r="E10" t="s">
        <v>254</v>
      </c>
      <c r="F10" t="s">
        <v>271</v>
      </c>
      <c r="G10" t="s">
        <v>295</v>
      </c>
      <c r="H10" t="s">
        <v>312</v>
      </c>
      <c r="I10" t="s">
        <v>329</v>
      </c>
      <c r="J10" s="150" t="s">
        <v>1345</v>
      </c>
    </row>
    <row r="11" spans="1:10">
      <c r="A11" s="150" t="s">
        <v>464</v>
      </c>
      <c r="B11" s="150" t="s">
        <v>432</v>
      </c>
      <c r="C11" s="150" t="s">
        <v>464</v>
      </c>
      <c r="D11" s="150" t="s">
        <v>479</v>
      </c>
      <c r="E11" t="s">
        <v>255</v>
      </c>
      <c r="F11" t="s">
        <v>272</v>
      </c>
      <c r="G11" t="s">
        <v>296</v>
      </c>
      <c r="H11" t="s">
        <v>313</v>
      </c>
      <c r="I11" t="s">
        <v>330</v>
      </c>
      <c r="J11" s="150" t="s">
        <v>1348</v>
      </c>
    </row>
    <row r="12" spans="1:10">
      <c r="A12" s="150" t="s">
        <v>465</v>
      </c>
      <c r="B12" s="150" t="s">
        <v>431</v>
      </c>
      <c r="C12" s="150" t="s">
        <v>484</v>
      </c>
      <c r="D12" s="150" t="s">
        <v>480</v>
      </c>
      <c r="E12" t="s">
        <v>256</v>
      </c>
      <c r="F12" t="s">
        <v>273</v>
      </c>
      <c r="G12" t="s">
        <v>297</v>
      </c>
      <c r="H12" t="s">
        <v>314</v>
      </c>
      <c r="I12" t="s">
        <v>331</v>
      </c>
      <c r="J12" s="150" t="s">
        <v>1347</v>
      </c>
    </row>
    <row r="13" spans="1:10">
      <c r="A13" s="150" t="s">
        <v>459</v>
      </c>
      <c r="B13" s="150" t="s">
        <v>447</v>
      </c>
      <c r="C13" s="150" t="s">
        <v>485</v>
      </c>
      <c r="D13" s="150" t="s">
        <v>447</v>
      </c>
      <c r="E13" t="s">
        <v>257</v>
      </c>
      <c r="F13" t="s">
        <v>274</v>
      </c>
      <c r="G13" t="s">
        <v>298</v>
      </c>
      <c r="H13" t="s">
        <v>315</v>
      </c>
      <c r="I13" t="s">
        <v>332</v>
      </c>
      <c r="J13" s="150" t="s">
        <v>1346</v>
      </c>
    </row>
    <row r="14" spans="1:10">
      <c r="A14" s="150" t="s">
        <v>460</v>
      </c>
      <c r="B14" s="150" t="s">
        <v>446</v>
      </c>
      <c r="C14" s="150" t="s">
        <v>460</v>
      </c>
      <c r="D14" s="150" t="s">
        <v>446</v>
      </c>
      <c r="E14" t="s">
        <v>258</v>
      </c>
      <c r="F14" t="s">
        <v>275</v>
      </c>
      <c r="G14" t="s">
        <v>299</v>
      </c>
      <c r="H14" t="s">
        <v>316</v>
      </c>
      <c r="I14" t="s">
        <v>333</v>
      </c>
      <c r="J14" s="150" t="s">
        <v>1377</v>
      </c>
    </row>
    <row r="15" spans="1:10">
      <c r="A15" s="150" t="s">
        <v>458</v>
      </c>
      <c r="B15" s="150" t="s">
        <v>445</v>
      </c>
      <c r="C15" s="150" t="s">
        <v>458</v>
      </c>
      <c r="D15" s="150" t="s">
        <v>445</v>
      </c>
      <c r="E15" t="s">
        <v>259</v>
      </c>
      <c r="F15" t="s">
        <v>276</v>
      </c>
      <c r="G15" t="s">
        <v>300</v>
      </c>
      <c r="H15" t="s">
        <v>317</v>
      </c>
      <c r="I15" t="s">
        <v>334</v>
      </c>
      <c r="J15" s="150" t="s">
        <v>419</v>
      </c>
    </row>
    <row r="16" spans="1:10">
      <c r="A16" s="150" t="s">
        <v>457</v>
      </c>
      <c r="B16" s="150" t="s">
        <v>444</v>
      </c>
      <c r="C16" s="150" t="s">
        <v>457</v>
      </c>
      <c r="D16" s="150" t="s">
        <v>444</v>
      </c>
      <c r="E16" t="s">
        <v>260</v>
      </c>
      <c r="F16" t="s">
        <v>277</v>
      </c>
      <c r="G16" t="s">
        <v>301</v>
      </c>
      <c r="H16" t="s">
        <v>318</v>
      </c>
      <c r="I16" t="s">
        <v>335</v>
      </c>
      <c r="J16" s="150" t="s">
        <v>415</v>
      </c>
    </row>
    <row r="17" spans="1:10">
      <c r="A17" s="150" t="s">
        <v>456</v>
      </c>
      <c r="B17" s="150" t="s">
        <v>443</v>
      </c>
      <c r="C17" s="150" t="s">
        <v>456</v>
      </c>
      <c r="D17" s="150" t="s">
        <v>481</v>
      </c>
      <c r="E17" t="s">
        <v>261</v>
      </c>
      <c r="F17" t="s">
        <v>278</v>
      </c>
      <c r="G17" t="s">
        <v>302</v>
      </c>
      <c r="H17" t="s">
        <v>319</v>
      </c>
      <c r="I17" t="s">
        <v>336</v>
      </c>
      <c r="J17" s="150" t="s">
        <v>416</v>
      </c>
    </row>
    <row r="18" spans="1:10">
      <c r="A18" s="150" t="s">
        <v>455</v>
      </c>
      <c r="B18" s="150" t="s">
        <v>442</v>
      </c>
      <c r="C18" s="150" t="s">
        <v>486</v>
      </c>
      <c r="D18" s="150" t="s">
        <v>482</v>
      </c>
      <c r="E18" t="s">
        <v>262</v>
      </c>
      <c r="F18" t="s">
        <v>279</v>
      </c>
      <c r="G18" t="s">
        <v>303</v>
      </c>
      <c r="H18" t="s">
        <v>320</v>
      </c>
      <c r="I18" t="s">
        <v>337</v>
      </c>
      <c r="J18" t="s">
        <v>341</v>
      </c>
    </row>
    <row r="19" spans="1:10">
      <c r="A19" s="150" t="s">
        <v>454</v>
      </c>
      <c r="B19" s="150" t="s">
        <v>441</v>
      </c>
      <c r="C19" s="150" t="s">
        <v>454</v>
      </c>
      <c r="D19" s="150" t="s">
        <v>441</v>
      </c>
      <c r="E19" t="s">
        <v>263</v>
      </c>
      <c r="F19" t="s">
        <v>280</v>
      </c>
      <c r="G19" t="s">
        <v>304</v>
      </c>
      <c r="H19" t="s">
        <v>321</v>
      </c>
      <c r="I19" t="s">
        <v>338</v>
      </c>
      <c r="J19" t="s">
        <v>342</v>
      </c>
    </row>
    <row r="20" spans="1:10">
      <c r="A20" s="150" t="s">
        <v>453</v>
      </c>
      <c r="B20" s="150" t="s">
        <v>440</v>
      </c>
      <c r="C20" s="150" t="s">
        <v>453</v>
      </c>
      <c r="D20" s="150" t="s">
        <v>440</v>
      </c>
      <c r="E20" t="s">
        <v>264</v>
      </c>
      <c r="F20" t="s">
        <v>281</v>
      </c>
      <c r="G20" t="s">
        <v>305</v>
      </c>
      <c r="H20" t="s">
        <v>322</v>
      </c>
      <c r="I20" s="150" t="s">
        <v>391</v>
      </c>
      <c r="J20" t="s">
        <v>343</v>
      </c>
    </row>
    <row r="21" spans="1:10">
      <c r="H21" t="s">
        <v>323</v>
      </c>
      <c r="I21" s="150" t="s">
        <v>396</v>
      </c>
      <c r="J21" t="s">
        <v>344</v>
      </c>
    </row>
    <row r="22" spans="1:10">
      <c r="A22" s="2" t="s">
        <v>370</v>
      </c>
      <c r="B22" s="2" t="s">
        <v>371</v>
      </c>
      <c r="C22" s="2" t="s">
        <v>519</v>
      </c>
      <c r="J22" t="s">
        <v>345</v>
      </c>
    </row>
    <row r="23" spans="1:10">
      <c r="A23" s="150" t="s">
        <v>424</v>
      </c>
      <c r="B23" s="150" t="s">
        <v>815</v>
      </c>
      <c r="C23" s="150" t="s">
        <v>518</v>
      </c>
      <c r="J23" t="s">
        <v>346</v>
      </c>
    </row>
    <row r="24" spans="1:10">
      <c r="A24" s="150" t="s">
        <v>425</v>
      </c>
      <c r="B24" s="150" t="s">
        <v>845</v>
      </c>
      <c r="C24" s="150" t="s">
        <v>373</v>
      </c>
      <c r="J24" t="s">
        <v>347</v>
      </c>
    </row>
    <row r="25" spans="1:10">
      <c r="A25" s="150" t="s">
        <v>427</v>
      </c>
      <c r="B25" s="150" t="s">
        <v>883</v>
      </c>
      <c r="C25" s="150" t="s">
        <v>374</v>
      </c>
      <c r="J25" t="s">
        <v>348</v>
      </c>
    </row>
    <row r="26" spans="1:10">
      <c r="A26" s="150" t="s">
        <v>428</v>
      </c>
      <c r="B26" s="150" t="s">
        <v>920</v>
      </c>
      <c r="C26" s="150" t="s">
        <v>376</v>
      </c>
      <c r="J26" s="150" t="s">
        <v>421</v>
      </c>
    </row>
    <row r="27" spans="1:10">
      <c r="A27" s="150" t="s">
        <v>467</v>
      </c>
      <c r="B27" s="150" t="s">
        <v>935</v>
      </c>
      <c r="C27" s="150" t="s">
        <v>377</v>
      </c>
      <c r="J27" t="s">
        <v>349</v>
      </c>
    </row>
    <row r="28" spans="1:10">
      <c r="A28" s="150" t="s">
        <v>468</v>
      </c>
      <c r="B28" s="150" t="s">
        <v>1007</v>
      </c>
      <c r="C28" s="150" t="s">
        <v>379</v>
      </c>
      <c r="J28" t="s">
        <v>350</v>
      </c>
    </row>
    <row r="29" spans="1:10">
      <c r="A29" s="150" t="s">
        <v>470</v>
      </c>
      <c r="B29" s="150" t="s">
        <v>1008</v>
      </c>
      <c r="C29" s="150" t="s">
        <v>380</v>
      </c>
      <c r="F29" s="150" t="s">
        <v>1189</v>
      </c>
      <c r="J29" t="s">
        <v>351</v>
      </c>
    </row>
    <row r="30" spans="1:10">
      <c r="A30" s="150" t="s">
        <v>472</v>
      </c>
      <c r="B30" s="150" t="s">
        <v>1077</v>
      </c>
      <c r="C30" s="150" t="s">
        <v>381</v>
      </c>
      <c r="J30" s="150" t="s">
        <v>1126</v>
      </c>
    </row>
    <row r="31" spans="1:10">
      <c r="A31" s="150" t="s">
        <v>475</v>
      </c>
      <c r="B31" s="150" t="s">
        <v>1123</v>
      </c>
      <c r="C31" s="150" t="s">
        <v>384</v>
      </c>
      <c r="J31" t="s">
        <v>352</v>
      </c>
    </row>
    <row r="32" spans="1:10">
      <c r="A32" s="150" t="s">
        <v>483</v>
      </c>
      <c r="B32" s="150" t="s">
        <v>1153</v>
      </c>
      <c r="C32" s="150" t="s">
        <v>385</v>
      </c>
      <c r="J32" t="s">
        <v>353</v>
      </c>
    </row>
    <row r="33" spans="1:10">
      <c r="A33" s="150" t="s">
        <v>1344</v>
      </c>
      <c r="B33" s="150" t="s">
        <v>1188</v>
      </c>
      <c r="C33" s="150" t="s">
        <v>386</v>
      </c>
      <c r="J33" t="s">
        <v>354</v>
      </c>
    </row>
    <row r="34" spans="1:10">
      <c r="A34" s="150" t="s">
        <v>487</v>
      </c>
      <c r="B34" s="150" t="s">
        <v>1224</v>
      </c>
      <c r="C34" s="150" t="s">
        <v>387</v>
      </c>
      <c r="J34" t="s">
        <v>355</v>
      </c>
    </row>
    <row r="35" spans="1:10">
      <c r="A35" s="150" t="s">
        <v>503</v>
      </c>
      <c r="B35" s="150" t="s">
        <v>1226</v>
      </c>
      <c r="C35" s="150" t="s">
        <v>388</v>
      </c>
      <c r="J35" t="s">
        <v>356</v>
      </c>
    </row>
    <row r="36" spans="1:10">
      <c r="A36" s="150" t="s">
        <v>502</v>
      </c>
      <c r="B36" s="150" t="s">
        <v>1284</v>
      </c>
      <c r="C36" s="150" t="s">
        <v>389</v>
      </c>
      <c r="J36" t="s">
        <v>357</v>
      </c>
    </row>
    <row r="37" spans="1:10">
      <c r="A37" s="150" t="s">
        <v>504</v>
      </c>
      <c r="B37" s="150" t="s">
        <v>1285</v>
      </c>
      <c r="C37" s="150" t="s">
        <v>390</v>
      </c>
      <c r="J37" t="s">
        <v>358</v>
      </c>
    </row>
    <row r="38" spans="1:10">
      <c r="A38" s="150" t="s">
        <v>505</v>
      </c>
      <c r="B38" s="150" t="s">
        <v>1315</v>
      </c>
      <c r="C38" s="150" t="s">
        <v>383</v>
      </c>
      <c r="J38" t="s">
        <v>359</v>
      </c>
    </row>
    <row r="39" spans="1:10">
      <c r="A39" s="150" t="s">
        <v>501</v>
      </c>
      <c r="B39" s="150" t="s">
        <v>1376</v>
      </c>
      <c r="C39" s="150" t="s">
        <v>375</v>
      </c>
      <c r="J39" t="s">
        <v>360</v>
      </c>
    </row>
    <row r="40" spans="1:10">
      <c r="A40" s="150" t="s">
        <v>500</v>
      </c>
      <c r="B40" s="150" t="s">
        <v>1404</v>
      </c>
      <c r="C40" s="150" t="s">
        <v>382</v>
      </c>
      <c r="J40" t="s">
        <v>361</v>
      </c>
    </row>
    <row r="41" spans="1:10">
      <c r="J41" t="s">
        <v>362</v>
      </c>
    </row>
    <row r="42" spans="1:10">
      <c r="J42" t="s">
        <v>363</v>
      </c>
    </row>
    <row r="43" spans="1:10">
      <c r="J43" t="s">
        <v>364</v>
      </c>
    </row>
    <row r="44" spans="1:10">
      <c r="J44" s="150" t="s">
        <v>1009</v>
      </c>
    </row>
    <row r="45" spans="1:10">
      <c r="J45" t="s">
        <v>365</v>
      </c>
    </row>
    <row r="46" spans="1:10">
      <c r="J46" t="s">
        <v>366</v>
      </c>
    </row>
    <row r="47" spans="1:10">
      <c r="J47" t="s">
        <v>367</v>
      </c>
    </row>
    <row r="48" spans="1:10">
      <c r="J48" t="s">
        <v>368</v>
      </c>
    </row>
    <row r="49" spans="10:10">
      <c r="J49" t="s">
        <v>369</v>
      </c>
    </row>
    <row r="50" spans="10:10">
      <c r="J50" s="150" t="s">
        <v>507</v>
      </c>
    </row>
    <row r="51" spans="10:10">
      <c r="J51" s="150" t="s">
        <v>395</v>
      </c>
    </row>
    <row r="52" spans="10:10">
      <c r="J52" s="150" t="s">
        <v>418</v>
      </c>
    </row>
    <row r="53" spans="10:10">
      <c r="J53" s="150" t="s">
        <v>473</v>
      </c>
    </row>
    <row r="54" spans="10:10">
      <c r="J54" s="150" t="s">
        <v>474</v>
      </c>
    </row>
    <row r="55" spans="10:10">
      <c r="J55" t="s">
        <v>476</v>
      </c>
    </row>
    <row r="56" spans="10:10">
      <c r="J56" s="150" t="s">
        <v>477</v>
      </c>
    </row>
    <row r="57" spans="10:10">
      <c r="J57" s="150" t="s">
        <v>517</v>
      </c>
    </row>
    <row r="58" spans="10:10">
      <c r="J58" s="150" t="s">
        <v>1010</v>
      </c>
    </row>
    <row r="59" spans="10:10">
      <c r="J59" s="150" t="s">
        <v>1082</v>
      </c>
    </row>
    <row r="60" spans="10:10">
      <c r="J60" s="150" t="s">
        <v>1083</v>
      </c>
    </row>
    <row r="61" spans="10:10">
      <c r="J61" s="150" t="s">
        <v>1405</v>
      </c>
    </row>
  </sheetData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E75"/>
  <sheetViews>
    <sheetView view="pageBreakPreview" topLeftCell="A52" zoomScale="180" zoomScaleNormal="100" zoomScaleSheetLayoutView="180" workbookViewId="0">
      <selection activeCell="F66" sqref="F66:L66"/>
    </sheetView>
  </sheetViews>
  <sheetFormatPr defaultRowHeight="12.75"/>
  <cols>
    <col min="1" max="2" width="3.7109375" customWidth="1"/>
    <col min="3" max="3" width="15.7109375" customWidth="1"/>
    <col min="4" max="4" width="4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10" customWidth="1"/>
    <col min="19" max="19" width="3.7109375" customWidth="1"/>
    <col min="20" max="20" width="10.5703125" customWidth="1"/>
    <col min="21" max="26" width="3.7109375" customWidth="1"/>
  </cols>
  <sheetData>
    <row r="1" spans="2:19" ht="12.95" customHeight="1">
      <c r="B1" s="754">
        <v>2024</v>
      </c>
      <c r="C1" s="754"/>
      <c r="D1" s="755" t="s">
        <v>812</v>
      </c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441"/>
      <c r="P1" s="441"/>
    </row>
    <row r="2" spans="2:19" ht="12.95" customHeight="1">
      <c r="B2" s="440" t="s">
        <v>80</v>
      </c>
      <c r="C2" s="440"/>
      <c r="D2" s="755"/>
      <c r="E2" s="755"/>
      <c r="F2" s="755"/>
      <c r="G2" s="755"/>
      <c r="H2" s="755"/>
      <c r="I2" s="755"/>
      <c r="J2" s="755"/>
      <c r="K2" s="755"/>
      <c r="L2" s="755"/>
      <c r="M2" s="755"/>
      <c r="N2" s="755"/>
      <c r="O2" s="441"/>
      <c r="P2" s="441"/>
    </row>
    <row r="3" spans="2:19" ht="12.95" customHeight="1">
      <c r="B3" s="754" t="s">
        <v>170</v>
      </c>
      <c r="C3" s="754"/>
      <c r="D3" s="754"/>
      <c r="E3" s="754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</row>
    <row r="4" spans="2:19" ht="12.95" customHeight="1"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S4" s="12"/>
    </row>
    <row r="5" spans="2:19" ht="12.95" customHeight="1">
      <c r="B5" s="749" t="s">
        <v>107</v>
      </c>
      <c r="C5" s="749"/>
      <c r="D5" s="442" t="s">
        <v>210</v>
      </c>
      <c r="E5" s="441"/>
      <c r="F5" s="749" t="s">
        <v>145</v>
      </c>
      <c r="G5" s="749"/>
      <c r="H5" s="442" t="s">
        <v>210</v>
      </c>
      <c r="I5" s="441"/>
      <c r="J5" s="749" t="s">
        <v>20</v>
      </c>
      <c r="K5" s="749"/>
      <c r="L5" s="442" t="s">
        <v>210</v>
      </c>
      <c r="M5" s="441"/>
      <c r="N5" s="443" t="s">
        <v>26</v>
      </c>
      <c r="O5" s="444"/>
      <c r="P5" s="442" t="s">
        <v>210</v>
      </c>
      <c r="S5" s="31"/>
    </row>
    <row r="6" spans="2:19" ht="12.95" customHeight="1">
      <c r="B6" s="445" t="s">
        <v>102</v>
      </c>
      <c r="C6" s="446" t="s">
        <v>744</v>
      </c>
      <c r="D6" s="447">
        <v>3</v>
      </c>
      <c r="E6" s="441"/>
      <c r="F6" s="445" t="s">
        <v>102</v>
      </c>
      <c r="G6" s="448" t="s">
        <v>614</v>
      </c>
      <c r="H6" s="447">
        <v>3</v>
      </c>
      <c r="I6" s="441"/>
      <c r="J6" s="445" t="s">
        <v>102</v>
      </c>
      <c r="K6" s="446" t="s">
        <v>808</v>
      </c>
      <c r="L6" s="447">
        <v>6</v>
      </c>
      <c r="M6" s="441"/>
      <c r="N6" s="445" t="s">
        <v>102</v>
      </c>
      <c r="O6" s="446" t="s">
        <v>494</v>
      </c>
      <c r="P6" s="447">
        <v>3</v>
      </c>
    </row>
    <row r="7" spans="2:19" ht="12.95" customHeight="1">
      <c r="B7" s="445" t="s">
        <v>103</v>
      </c>
      <c r="C7" s="446" t="s">
        <v>422</v>
      </c>
      <c r="D7" s="447">
        <v>3</v>
      </c>
      <c r="E7" s="441"/>
      <c r="F7" s="445" t="s">
        <v>103</v>
      </c>
      <c r="G7" s="446" t="s">
        <v>616</v>
      </c>
      <c r="H7" s="447">
        <v>0</v>
      </c>
      <c r="I7" s="441"/>
      <c r="J7" s="445" t="s">
        <v>103</v>
      </c>
      <c r="K7" s="446" t="s">
        <v>601</v>
      </c>
      <c r="L7" s="447">
        <v>2</v>
      </c>
      <c r="M7" s="441"/>
      <c r="N7" s="445" t="s">
        <v>103</v>
      </c>
      <c r="O7" s="446" t="s">
        <v>543</v>
      </c>
      <c r="P7" s="447">
        <v>0</v>
      </c>
      <c r="S7" s="31"/>
    </row>
    <row r="8" spans="2:19" ht="12.95" customHeight="1">
      <c r="B8" s="445" t="s">
        <v>103</v>
      </c>
      <c r="C8" s="446" t="s">
        <v>762</v>
      </c>
      <c r="D8" s="447">
        <v>6</v>
      </c>
      <c r="E8" s="441"/>
      <c r="F8" s="445" t="s">
        <v>103</v>
      </c>
      <c r="G8" s="449" t="s">
        <v>617</v>
      </c>
      <c r="H8" s="447">
        <v>0</v>
      </c>
      <c r="I8" s="441"/>
      <c r="J8" s="445" t="s">
        <v>103</v>
      </c>
      <c r="K8" s="446" t="s">
        <v>602</v>
      </c>
      <c r="L8" s="447">
        <v>0</v>
      </c>
      <c r="M8" s="441"/>
      <c r="N8" s="445" t="s">
        <v>103</v>
      </c>
      <c r="O8" s="446" t="s">
        <v>544</v>
      </c>
      <c r="P8" s="447">
        <v>0</v>
      </c>
    </row>
    <row r="9" spans="2:19" ht="12.95" customHeight="1">
      <c r="B9" s="445" t="s">
        <v>104</v>
      </c>
      <c r="C9" s="446" t="s">
        <v>748</v>
      </c>
      <c r="D9" s="447">
        <v>0</v>
      </c>
      <c r="E9" s="441"/>
      <c r="F9" s="445" t="s">
        <v>104</v>
      </c>
      <c r="G9" s="449" t="s">
        <v>620</v>
      </c>
      <c r="H9" s="447">
        <v>0</v>
      </c>
      <c r="I9" s="441"/>
      <c r="J9" s="445" t="s">
        <v>104</v>
      </c>
      <c r="K9" s="446" t="s">
        <v>606</v>
      </c>
      <c r="L9" s="447">
        <v>0</v>
      </c>
      <c r="M9" s="441"/>
      <c r="N9" s="445" t="s">
        <v>104</v>
      </c>
      <c r="O9" s="446" t="s">
        <v>546</v>
      </c>
      <c r="P9" s="447">
        <v>0</v>
      </c>
      <c r="S9" s="31"/>
    </row>
    <row r="10" spans="2:19" ht="12.95" customHeight="1">
      <c r="B10" s="445" t="s">
        <v>104</v>
      </c>
      <c r="C10" s="446" t="s">
        <v>749</v>
      </c>
      <c r="D10" s="447">
        <v>0</v>
      </c>
      <c r="E10" s="441"/>
      <c r="F10" s="445" t="s">
        <v>104</v>
      </c>
      <c r="G10" s="449" t="s">
        <v>621</v>
      </c>
      <c r="H10" s="447">
        <v>0</v>
      </c>
      <c r="I10" s="441"/>
      <c r="J10" s="445" t="s">
        <v>104</v>
      </c>
      <c r="K10" s="446" t="s">
        <v>607</v>
      </c>
      <c r="L10" s="447">
        <v>0</v>
      </c>
      <c r="M10" s="441"/>
      <c r="N10" s="445" t="s">
        <v>104</v>
      </c>
      <c r="O10" s="446" t="s">
        <v>547</v>
      </c>
      <c r="P10" s="447">
        <v>0</v>
      </c>
    </row>
    <row r="11" spans="2:19" ht="12.95" customHeight="1">
      <c r="B11" s="445" t="s">
        <v>104</v>
      </c>
      <c r="C11" s="446" t="s">
        <v>750</v>
      </c>
      <c r="D11" s="447">
        <v>0</v>
      </c>
      <c r="E11" s="441"/>
      <c r="F11" s="445" t="s">
        <v>104</v>
      </c>
      <c r="G11" s="449" t="s">
        <v>623</v>
      </c>
      <c r="H11" s="447">
        <v>6</v>
      </c>
      <c r="I11" s="441"/>
      <c r="J11" s="445" t="s">
        <v>104</v>
      </c>
      <c r="K11" s="446" t="s">
        <v>609</v>
      </c>
      <c r="L11" s="447">
        <v>0</v>
      </c>
      <c r="M11" s="441"/>
      <c r="N11" s="445" t="s">
        <v>104</v>
      </c>
      <c r="O11" s="446" t="s">
        <v>550</v>
      </c>
      <c r="P11" s="447">
        <v>0</v>
      </c>
      <c r="S11" s="31"/>
    </row>
    <row r="12" spans="2:19" ht="12.95" customHeight="1">
      <c r="B12" s="445" t="s">
        <v>105</v>
      </c>
      <c r="C12" s="441" t="s">
        <v>753</v>
      </c>
      <c r="D12" s="447">
        <v>16</v>
      </c>
      <c r="E12" s="441"/>
      <c r="F12" s="445" t="s">
        <v>105</v>
      </c>
      <c r="G12" s="446" t="s">
        <v>625</v>
      </c>
      <c r="H12" s="447">
        <v>16</v>
      </c>
      <c r="I12" s="441"/>
      <c r="J12" s="445" t="s">
        <v>105</v>
      </c>
      <c r="K12" s="446" t="s">
        <v>610</v>
      </c>
      <c r="L12" s="447">
        <v>10</v>
      </c>
      <c r="M12" s="441"/>
      <c r="N12" s="445" t="s">
        <v>105</v>
      </c>
      <c r="O12" s="446" t="s">
        <v>551</v>
      </c>
      <c r="P12" s="447">
        <v>11</v>
      </c>
    </row>
    <row r="13" spans="2:19" ht="12.95" customHeight="1">
      <c r="B13" s="445" t="s">
        <v>106</v>
      </c>
      <c r="C13" s="446" t="s">
        <v>754</v>
      </c>
      <c r="D13" s="447">
        <v>0</v>
      </c>
      <c r="E13" s="441"/>
      <c r="F13" s="445" t="s">
        <v>106</v>
      </c>
      <c r="G13" s="446" t="s">
        <v>763</v>
      </c>
      <c r="H13" s="447">
        <v>0</v>
      </c>
      <c r="I13" s="441"/>
      <c r="J13" s="445" t="s">
        <v>106</v>
      </c>
      <c r="K13" s="446" t="s">
        <v>613</v>
      </c>
      <c r="L13" s="447">
        <v>0</v>
      </c>
      <c r="M13" s="441"/>
      <c r="N13" s="445" t="s">
        <v>106</v>
      </c>
      <c r="O13" s="446" t="s">
        <v>553</v>
      </c>
      <c r="P13" s="447">
        <v>6</v>
      </c>
      <c r="S13" s="31"/>
    </row>
    <row r="14" spans="2:19" ht="12.95" customHeight="1">
      <c r="B14" s="445"/>
      <c r="C14" s="450" t="s">
        <v>28</v>
      </c>
      <c r="D14" s="506">
        <f>SUM(D6:D13)</f>
        <v>28</v>
      </c>
      <c r="E14" s="441"/>
      <c r="F14" s="445"/>
      <c r="G14" s="452" t="s">
        <v>28</v>
      </c>
      <c r="H14" s="506">
        <f>SUM(H6:H13)</f>
        <v>25</v>
      </c>
      <c r="I14" s="441"/>
      <c r="J14" s="445"/>
      <c r="K14" s="450" t="s">
        <v>28</v>
      </c>
      <c r="L14" s="506">
        <f>SUM(L6:L13)</f>
        <v>18</v>
      </c>
      <c r="M14" s="441"/>
      <c r="N14" s="445"/>
      <c r="O14" s="450" t="s">
        <v>28</v>
      </c>
      <c r="P14" s="506">
        <f>SUM(P6:P13)</f>
        <v>20</v>
      </c>
    </row>
    <row r="15" spans="2:19" ht="12.95" customHeight="1">
      <c r="B15" s="441"/>
      <c r="C15" s="441"/>
      <c r="D15" s="453"/>
      <c r="E15" s="441"/>
      <c r="F15" s="441"/>
      <c r="G15" s="441"/>
      <c r="H15" s="453"/>
      <c r="I15" s="441"/>
      <c r="J15" s="441"/>
      <c r="K15" s="454"/>
      <c r="L15" s="453"/>
      <c r="M15" s="441"/>
      <c r="N15" s="441"/>
      <c r="O15" s="441"/>
      <c r="P15" s="453"/>
      <c r="S15" s="32"/>
    </row>
    <row r="16" spans="2:19" ht="12.95" customHeight="1">
      <c r="B16" s="749" t="s">
        <v>21</v>
      </c>
      <c r="C16" s="749"/>
      <c r="D16" s="442" t="s">
        <v>210</v>
      </c>
      <c r="E16" s="441"/>
      <c r="F16" s="749" t="s">
        <v>408</v>
      </c>
      <c r="G16" s="749"/>
      <c r="H16" s="442" t="s">
        <v>210</v>
      </c>
      <c r="I16" s="441"/>
      <c r="J16" s="749" t="s">
        <v>25</v>
      </c>
      <c r="K16" s="749"/>
      <c r="L16" s="442" t="s">
        <v>210</v>
      </c>
      <c r="M16" s="441"/>
      <c r="N16" s="749" t="s">
        <v>111</v>
      </c>
      <c r="O16" s="749"/>
      <c r="P16" s="442" t="s">
        <v>210</v>
      </c>
      <c r="R16" s="5"/>
    </row>
    <row r="17" spans="2:19" ht="12.95" customHeight="1">
      <c r="B17" s="445" t="s">
        <v>102</v>
      </c>
      <c r="C17" s="446" t="s">
        <v>728</v>
      </c>
      <c r="D17" s="447">
        <v>3</v>
      </c>
      <c r="E17" s="441"/>
      <c r="F17" s="445" t="s">
        <v>102</v>
      </c>
      <c r="G17" s="446" t="s">
        <v>641</v>
      </c>
      <c r="H17" s="447">
        <v>9</v>
      </c>
      <c r="I17" s="441"/>
      <c r="J17" s="445" t="s">
        <v>102</v>
      </c>
      <c r="K17" s="446" t="s">
        <v>585</v>
      </c>
      <c r="L17" s="447">
        <v>6</v>
      </c>
      <c r="M17" s="441"/>
      <c r="N17" s="445" t="s">
        <v>102</v>
      </c>
      <c r="O17" s="446" t="s">
        <v>530</v>
      </c>
      <c r="P17" s="447">
        <v>0</v>
      </c>
      <c r="R17" s="5"/>
    </row>
    <row r="18" spans="2:19" ht="12.95" customHeight="1">
      <c r="B18" s="445" t="s">
        <v>103</v>
      </c>
      <c r="C18" s="446" t="s">
        <v>731</v>
      </c>
      <c r="D18" s="447">
        <v>6</v>
      </c>
      <c r="E18" s="441"/>
      <c r="F18" s="445" t="s">
        <v>103</v>
      </c>
      <c r="G18" s="446" t="s">
        <v>644</v>
      </c>
      <c r="H18" s="447">
        <v>0</v>
      </c>
      <c r="I18" s="441"/>
      <c r="J18" s="445" t="s">
        <v>103</v>
      </c>
      <c r="K18" s="446" t="s">
        <v>764</v>
      </c>
      <c r="L18" s="447">
        <v>0</v>
      </c>
      <c r="M18" s="441"/>
      <c r="N18" s="445" t="s">
        <v>103</v>
      </c>
      <c r="O18" s="446" t="s">
        <v>532</v>
      </c>
      <c r="P18" s="447">
        <v>6</v>
      </c>
      <c r="R18" s="5"/>
    </row>
    <row r="19" spans="2:19" ht="12.95" customHeight="1">
      <c r="B19" s="445" t="s">
        <v>103</v>
      </c>
      <c r="C19" s="446" t="s">
        <v>732</v>
      </c>
      <c r="D19" s="447">
        <v>0</v>
      </c>
      <c r="E19" s="441"/>
      <c r="F19" s="445" t="s">
        <v>103</v>
      </c>
      <c r="G19" s="446" t="s">
        <v>813</v>
      </c>
      <c r="H19" s="447">
        <v>6</v>
      </c>
      <c r="I19" s="441"/>
      <c r="J19" s="445" t="s">
        <v>103</v>
      </c>
      <c r="K19" s="446" t="s">
        <v>589</v>
      </c>
      <c r="L19" s="447">
        <v>15</v>
      </c>
      <c r="M19" s="441"/>
      <c r="N19" s="445" t="s">
        <v>103</v>
      </c>
      <c r="O19" s="446" t="s">
        <v>533</v>
      </c>
      <c r="P19" s="447">
        <v>0</v>
      </c>
      <c r="R19" s="5"/>
    </row>
    <row r="20" spans="2:19" ht="12.95" customHeight="1">
      <c r="B20" s="445" t="s">
        <v>104</v>
      </c>
      <c r="C20" s="446" t="s">
        <v>735</v>
      </c>
      <c r="D20" s="447">
        <v>6</v>
      </c>
      <c r="E20" s="441"/>
      <c r="F20" s="445" t="s">
        <v>104</v>
      </c>
      <c r="G20" s="446" t="s">
        <v>648</v>
      </c>
      <c r="H20" s="447">
        <v>6</v>
      </c>
      <c r="I20" s="441"/>
      <c r="J20" s="445" t="s">
        <v>104</v>
      </c>
      <c r="K20" s="446" t="s">
        <v>591</v>
      </c>
      <c r="L20" s="447">
        <v>0</v>
      </c>
      <c r="M20" s="441"/>
      <c r="N20" s="445" t="s">
        <v>104</v>
      </c>
      <c r="O20" s="446" t="s">
        <v>534</v>
      </c>
      <c r="P20" s="447">
        <v>0</v>
      </c>
      <c r="R20" s="5"/>
    </row>
    <row r="21" spans="2:19" ht="12.95" customHeight="1">
      <c r="B21" s="445" t="s">
        <v>104</v>
      </c>
      <c r="C21" s="446" t="s">
        <v>736</v>
      </c>
      <c r="D21" s="447">
        <v>3</v>
      </c>
      <c r="E21" s="441"/>
      <c r="F21" s="445" t="s">
        <v>104</v>
      </c>
      <c r="G21" s="446" t="s">
        <v>649</v>
      </c>
      <c r="H21" s="447">
        <v>6</v>
      </c>
      <c r="I21" s="441"/>
      <c r="J21" s="445" t="s">
        <v>104</v>
      </c>
      <c r="K21" s="446" t="s">
        <v>592</v>
      </c>
      <c r="L21" s="447">
        <v>0</v>
      </c>
      <c r="M21" s="441"/>
      <c r="N21" s="445" t="s">
        <v>104</v>
      </c>
      <c r="O21" s="446" t="s">
        <v>535</v>
      </c>
      <c r="P21" s="447">
        <v>0</v>
      </c>
      <c r="R21" s="5"/>
    </row>
    <row r="22" spans="2:19" ht="12.95" customHeight="1">
      <c r="B22" s="445" t="s">
        <v>104</v>
      </c>
      <c r="C22" s="446" t="s">
        <v>737</v>
      </c>
      <c r="D22" s="447">
        <v>3</v>
      </c>
      <c r="E22" s="441"/>
      <c r="F22" s="445" t="s">
        <v>104</v>
      </c>
      <c r="G22" s="446" t="s">
        <v>650</v>
      </c>
      <c r="H22" s="447">
        <v>0</v>
      </c>
      <c r="I22" s="441"/>
      <c r="J22" s="445" t="s">
        <v>104</v>
      </c>
      <c r="K22" s="446" t="s">
        <v>593</v>
      </c>
      <c r="L22" s="447">
        <v>3</v>
      </c>
      <c r="M22" s="441"/>
      <c r="N22" s="445" t="s">
        <v>104</v>
      </c>
      <c r="O22" s="446" t="s">
        <v>537</v>
      </c>
      <c r="P22" s="447">
        <v>0</v>
      </c>
      <c r="R22" s="5"/>
    </row>
    <row r="23" spans="2:19" ht="12.95" customHeight="1">
      <c r="B23" s="445" t="s">
        <v>105</v>
      </c>
      <c r="C23" s="446" t="s">
        <v>741</v>
      </c>
      <c r="D23" s="447">
        <v>8</v>
      </c>
      <c r="E23" s="441"/>
      <c r="F23" s="445" t="s">
        <v>105</v>
      </c>
      <c r="G23" s="446" t="s">
        <v>653</v>
      </c>
      <c r="H23" s="447">
        <v>8</v>
      </c>
      <c r="I23" s="441"/>
      <c r="J23" s="445" t="s">
        <v>105</v>
      </c>
      <c r="K23" s="446" t="s">
        <v>596</v>
      </c>
      <c r="L23" s="447">
        <v>5</v>
      </c>
      <c r="M23" s="441"/>
      <c r="N23" s="445" t="s">
        <v>105</v>
      </c>
      <c r="O23" s="446" t="s">
        <v>538</v>
      </c>
      <c r="P23" s="447">
        <v>20</v>
      </c>
      <c r="R23" s="5"/>
    </row>
    <row r="24" spans="2:19" ht="12.95" customHeight="1">
      <c r="B24" s="445" t="s">
        <v>106</v>
      </c>
      <c r="C24" s="446" t="s">
        <v>742</v>
      </c>
      <c r="D24" s="447">
        <v>0</v>
      </c>
      <c r="E24" s="441"/>
      <c r="F24" s="445" t="s">
        <v>106</v>
      </c>
      <c r="G24" s="446" t="s">
        <v>814</v>
      </c>
      <c r="H24" s="447">
        <v>0</v>
      </c>
      <c r="I24" s="441"/>
      <c r="J24" s="445" t="s">
        <v>106</v>
      </c>
      <c r="K24" s="446" t="s">
        <v>598</v>
      </c>
      <c r="L24" s="447">
        <v>0</v>
      </c>
      <c r="M24" s="441"/>
      <c r="N24" s="445" t="s">
        <v>106</v>
      </c>
      <c r="O24" s="446" t="s">
        <v>423</v>
      </c>
      <c r="P24" s="447">
        <v>2</v>
      </c>
    </row>
    <row r="25" spans="2:19" ht="12.95" customHeight="1">
      <c r="B25" s="445"/>
      <c r="C25" s="450" t="s">
        <v>28</v>
      </c>
      <c r="D25" s="506">
        <f>SUM(D17:D24)</f>
        <v>29</v>
      </c>
      <c r="E25" s="441"/>
      <c r="F25" s="445"/>
      <c r="G25" s="452" t="s">
        <v>28</v>
      </c>
      <c r="H25" s="506">
        <f>SUM(H17:H24)</f>
        <v>35</v>
      </c>
      <c r="I25" s="441"/>
      <c r="J25" s="445"/>
      <c r="K25" s="450" t="s">
        <v>28</v>
      </c>
      <c r="L25" s="506">
        <f>SUM(L17:L24)</f>
        <v>29</v>
      </c>
      <c r="M25" s="441"/>
      <c r="N25" s="445"/>
      <c r="O25" s="450" t="s">
        <v>28</v>
      </c>
      <c r="P25" s="506">
        <f>SUM(P17:P24)</f>
        <v>28</v>
      </c>
    </row>
    <row r="26" spans="2:19" ht="12.95" customHeight="1">
      <c r="B26" s="441"/>
      <c r="C26" s="441"/>
      <c r="D26" s="453"/>
      <c r="E26" s="441"/>
      <c r="F26" s="441"/>
      <c r="G26" s="441"/>
      <c r="H26" s="453"/>
      <c r="I26" s="441"/>
      <c r="J26" s="441"/>
      <c r="K26" s="441"/>
      <c r="L26" s="453"/>
      <c r="M26" s="441"/>
      <c r="N26" s="441"/>
      <c r="O26" s="441"/>
      <c r="P26" s="453"/>
      <c r="S26" s="33"/>
    </row>
    <row r="27" spans="2:19" ht="12.95" customHeight="1">
      <c r="B27" s="749" t="s">
        <v>149</v>
      </c>
      <c r="C27" s="749"/>
      <c r="D27" s="442" t="s">
        <v>210</v>
      </c>
      <c r="E27" s="441"/>
      <c r="F27" s="749" t="s">
        <v>24</v>
      </c>
      <c r="G27" s="749"/>
      <c r="H27" s="442" t="s">
        <v>210</v>
      </c>
      <c r="I27" s="441"/>
      <c r="J27" s="751" t="s">
        <v>19</v>
      </c>
      <c r="K27" s="751"/>
      <c r="L27" s="442" t="s">
        <v>210</v>
      </c>
      <c r="M27" s="441"/>
      <c r="N27" s="749" t="s">
        <v>82</v>
      </c>
      <c r="O27" s="749"/>
      <c r="P27" s="442" t="s">
        <v>210</v>
      </c>
    </row>
    <row r="28" spans="2:19" ht="12.95" customHeight="1">
      <c r="B28" s="445" t="s">
        <v>102</v>
      </c>
      <c r="C28" s="446" t="s">
        <v>714</v>
      </c>
      <c r="D28" s="447">
        <v>0</v>
      </c>
      <c r="E28" s="441"/>
      <c r="F28" s="445" t="s">
        <v>102</v>
      </c>
      <c r="G28" s="446" t="s">
        <v>571</v>
      </c>
      <c r="H28" s="447">
        <v>6</v>
      </c>
      <c r="I28" s="441"/>
      <c r="J28" s="445" t="s">
        <v>102</v>
      </c>
      <c r="K28" s="446" t="s">
        <v>684</v>
      </c>
      <c r="L28" s="447">
        <v>3</v>
      </c>
      <c r="M28" s="441"/>
      <c r="N28" s="445" t="s">
        <v>102</v>
      </c>
      <c r="O28" s="446" t="s">
        <v>557</v>
      </c>
      <c r="P28" s="447">
        <v>0</v>
      </c>
      <c r="S28" s="33"/>
    </row>
    <row r="29" spans="2:19" ht="12.95" customHeight="1">
      <c r="B29" s="445" t="s">
        <v>103</v>
      </c>
      <c r="C29" s="446" t="s">
        <v>496</v>
      </c>
      <c r="D29" s="447">
        <v>0</v>
      </c>
      <c r="E29" s="441"/>
      <c r="F29" s="445" t="s">
        <v>103</v>
      </c>
      <c r="G29" s="446" t="s">
        <v>574</v>
      </c>
      <c r="H29" s="447">
        <v>6</v>
      </c>
      <c r="I29" s="441"/>
      <c r="J29" s="445" t="s">
        <v>103</v>
      </c>
      <c r="K29" s="446" t="s">
        <v>686</v>
      </c>
      <c r="L29" s="447">
        <v>0</v>
      </c>
      <c r="M29" s="441"/>
      <c r="N29" s="445" t="s">
        <v>103</v>
      </c>
      <c r="O29" s="446" t="s">
        <v>558</v>
      </c>
      <c r="P29" s="447">
        <v>6</v>
      </c>
    </row>
    <row r="30" spans="2:19" ht="12.95" customHeight="1">
      <c r="B30" s="445" t="s">
        <v>103</v>
      </c>
      <c r="C30" s="446" t="s">
        <v>716</v>
      </c>
      <c r="D30" s="447">
        <v>0</v>
      </c>
      <c r="E30" s="441"/>
      <c r="F30" s="445" t="s">
        <v>103</v>
      </c>
      <c r="G30" s="446" t="s">
        <v>575</v>
      </c>
      <c r="H30" s="447">
        <v>0</v>
      </c>
      <c r="I30" s="441"/>
      <c r="J30" s="445" t="s">
        <v>103</v>
      </c>
      <c r="K30" s="446" t="s">
        <v>689</v>
      </c>
      <c r="L30" s="447">
        <v>0</v>
      </c>
      <c r="M30" s="441"/>
      <c r="N30" s="445" t="s">
        <v>103</v>
      </c>
      <c r="O30" s="446" t="s">
        <v>559</v>
      </c>
      <c r="P30" s="447">
        <v>3</v>
      </c>
      <c r="S30" s="33"/>
    </row>
    <row r="31" spans="2:19" ht="12.95" customHeight="1">
      <c r="B31" s="445" t="s">
        <v>104</v>
      </c>
      <c r="C31" s="446" t="s">
        <v>719</v>
      </c>
      <c r="D31" s="447">
        <v>9</v>
      </c>
      <c r="E31" s="441"/>
      <c r="F31" s="445" t="s">
        <v>104</v>
      </c>
      <c r="G31" s="446" t="s">
        <v>576</v>
      </c>
      <c r="H31" s="447">
        <v>0</v>
      </c>
      <c r="I31" s="441"/>
      <c r="J31" s="445" t="s">
        <v>104</v>
      </c>
      <c r="K31" s="446" t="s">
        <v>690</v>
      </c>
      <c r="L31" s="447">
        <v>3</v>
      </c>
      <c r="M31" s="441"/>
      <c r="N31" s="445" t="s">
        <v>104</v>
      </c>
      <c r="O31" s="446" t="s">
        <v>562</v>
      </c>
      <c r="P31" s="447">
        <v>0</v>
      </c>
    </row>
    <row r="32" spans="2:19" ht="12.95" customHeight="1">
      <c r="B32" s="445" t="s">
        <v>104</v>
      </c>
      <c r="C32" s="446" t="s">
        <v>720</v>
      </c>
      <c r="D32" s="447">
        <v>0</v>
      </c>
      <c r="E32" s="441"/>
      <c r="F32" s="445" t="s">
        <v>104</v>
      </c>
      <c r="G32" s="446" t="s">
        <v>578</v>
      </c>
      <c r="H32" s="447">
        <v>3</v>
      </c>
      <c r="I32" s="441"/>
      <c r="J32" s="445" t="s">
        <v>104</v>
      </c>
      <c r="K32" s="446" t="s">
        <v>691</v>
      </c>
      <c r="L32" s="447">
        <v>0</v>
      </c>
      <c r="M32" s="441"/>
      <c r="N32" s="445" t="s">
        <v>104</v>
      </c>
      <c r="O32" s="446" t="s">
        <v>563</v>
      </c>
      <c r="P32" s="447">
        <v>3</v>
      </c>
      <c r="S32" s="33"/>
    </row>
    <row r="33" spans="2:19" ht="12.95" customHeight="1">
      <c r="B33" s="445" t="s">
        <v>104</v>
      </c>
      <c r="C33" s="446" t="s">
        <v>723</v>
      </c>
      <c r="D33" s="447">
        <v>9</v>
      </c>
      <c r="E33" s="441"/>
      <c r="F33" s="445" t="s">
        <v>104</v>
      </c>
      <c r="G33" s="446" t="s">
        <v>580</v>
      </c>
      <c r="H33" s="447">
        <v>0</v>
      </c>
      <c r="I33" s="441"/>
      <c r="J33" s="445" t="s">
        <v>104</v>
      </c>
      <c r="K33" s="446" t="s">
        <v>692</v>
      </c>
      <c r="L33" s="447">
        <v>0</v>
      </c>
      <c r="M33" s="441"/>
      <c r="N33" s="445" t="s">
        <v>104</v>
      </c>
      <c r="O33" s="446" t="s">
        <v>565</v>
      </c>
      <c r="P33" s="447">
        <v>6</v>
      </c>
    </row>
    <row r="34" spans="2:19" ht="12.95" customHeight="1">
      <c r="B34" s="445" t="s">
        <v>105</v>
      </c>
      <c r="C34" s="446" t="s">
        <v>724</v>
      </c>
      <c r="D34" s="447">
        <v>4</v>
      </c>
      <c r="E34" s="441"/>
      <c r="F34" s="445" t="s">
        <v>105</v>
      </c>
      <c r="G34" s="446" t="s">
        <v>581</v>
      </c>
      <c r="H34" s="447">
        <v>11</v>
      </c>
      <c r="I34" s="441"/>
      <c r="J34" s="445" t="s">
        <v>105</v>
      </c>
      <c r="K34" s="446" t="s">
        <v>695</v>
      </c>
      <c r="L34" s="447">
        <v>10</v>
      </c>
      <c r="M34" s="441"/>
      <c r="N34" s="445" t="s">
        <v>105</v>
      </c>
      <c r="O34" s="446" t="s">
        <v>568</v>
      </c>
      <c r="P34" s="447">
        <v>10</v>
      </c>
      <c r="S34" s="33"/>
    </row>
    <row r="35" spans="2:19" ht="12.95" customHeight="1">
      <c r="B35" s="445" t="s">
        <v>106</v>
      </c>
      <c r="C35" s="446" t="s">
        <v>726</v>
      </c>
      <c r="D35" s="447">
        <v>0</v>
      </c>
      <c r="E35" s="441"/>
      <c r="F35" s="445" t="s">
        <v>106</v>
      </c>
      <c r="G35" s="446" t="s">
        <v>584</v>
      </c>
      <c r="H35" s="447">
        <v>0</v>
      </c>
      <c r="I35" s="441"/>
      <c r="J35" s="445" t="s">
        <v>106</v>
      </c>
      <c r="K35" s="446" t="s">
        <v>697</v>
      </c>
      <c r="L35" s="447">
        <v>0</v>
      </c>
      <c r="M35" s="441"/>
      <c r="N35" s="445" t="s">
        <v>106</v>
      </c>
      <c r="O35" s="446" t="s">
        <v>569</v>
      </c>
      <c r="P35" s="447">
        <v>0</v>
      </c>
    </row>
    <row r="36" spans="2:19" ht="12.95" customHeight="1">
      <c r="B36" s="445"/>
      <c r="C36" s="450" t="s">
        <v>28</v>
      </c>
      <c r="D36" s="506">
        <f>SUM(D28:D35)</f>
        <v>22</v>
      </c>
      <c r="E36" s="441"/>
      <c r="F36" s="445"/>
      <c r="G36" s="450" t="s">
        <v>28</v>
      </c>
      <c r="H36" s="506">
        <f>SUM(H28:H35)</f>
        <v>26</v>
      </c>
      <c r="I36" s="441"/>
      <c r="J36" s="445"/>
      <c r="K36" s="450" t="s">
        <v>28</v>
      </c>
      <c r="L36" s="506">
        <f>SUM(L28:L35)</f>
        <v>16</v>
      </c>
      <c r="M36" s="441"/>
      <c r="N36" s="446"/>
      <c r="O36" s="452" t="s">
        <v>28</v>
      </c>
      <c r="P36" s="506">
        <f>SUM(P28:P35)</f>
        <v>28</v>
      </c>
      <c r="S36" s="33"/>
    </row>
    <row r="37" spans="2:19" ht="12.95" customHeight="1">
      <c r="B37" s="441"/>
      <c r="C37" s="441"/>
      <c r="D37" s="453"/>
      <c r="E37" s="441"/>
      <c r="F37" s="441"/>
      <c r="G37" s="440"/>
      <c r="H37" s="453"/>
      <c r="I37" s="441"/>
      <c r="J37" s="441"/>
      <c r="K37" s="440"/>
      <c r="L37" s="456"/>
      <c r="M37" s="441"/>
      <c r="N37" s="441"/>
      <c r="O37" s="440"/>
      <c r="P37" s="453"/>
    </row>
    <row r="38" spans="2:19" ht="12.95" customHeight="1">
      <c r="B38" s="749" t="s">
        <v>57</v>
      </c>
      <c r="C38" s="749"/>
      <c r="D38" s="442" t="s">
        <v>210</v>
      </c>
      <c r="E38" s="441"/>
      <c r="F38" s="752" t="s">
        <v>183</v>
      </c>
      <c r="G38" s="752"/>
      <c r="H38" s="442" t="s">
        <v>210</v>
      </c>
      <c r="I38" s="441"/>
      <c r="J38" s="752" t="s">
        <v>151</v>
      </c>
      <c r="K38" s="752"/>
      <c r="L38" s="442" t="s">
        <v>210</v>
      </c>
      <c r="M38" s="441"/>
      <c r="N38" s="749" t="s">
        <v>150</v>
      </c>
      <c r="O38" s="749"/>
      <c r="P38" s="442" t="s">
        <v>210</v>
      </c>
      <c r="S38" s="33"/>
    </row>
    <row r="39" spans="2:19" ht="12.95" customHeight="1">
      <c r="B39" s="445" t="s">
        <v>102</v>
      </c>
      <c r="C39" s="446" t="s">
        <v>699</v>
      </c>
      <c r="D39" s="447">
        <v>3</v>
      </c>
      <c r="E39" s="441"/>
      <c r="F39" s="445" t="s">
        <v>102</v>
      </c>
      <c r="G39" s="446" t="s">
        <v>657</v>
      </c>
      <c r="H39" s="447">
        <v>6</v>
      </c>
      <c r="I39" s="441"/>
      <c r="J39" s="445" t="s">
        <v>102</v>
      </c>
      <c r="K39" s="446" t="s">
        <v>628</v>
      </c>
      <c r="L39" s="447">
        <v>6</v>
      </c>
      <c r="M39" s="441"/>
      <c r="N39" s="445" t="s">
        <v>102</v>
      </c>
      <c r="O39" s="446" t="s">
        <v>670</v>
      </c>
      <c r="P39" s="447">
        <v>12</v>
      </c>
    </row>
    <row r="40" spans="2:19" ht="12.95" customHeight="1">
      <c r="B40" s="445" t="s">
        <v>103</v>
      </c>
      <c r="C40" s="446" t="s">
        <v>702</v>
      </c>
      <c r="D40" s="447">
        <v>24</v>
      </c>
      <c r="E40" s="441"/>
      <c r="F40" s="445" t="s">
        <v>103</v>
      </c>
      <c r="G40" s="446" t="s">
        <v>660</v>
      </c>
      <c r="H40" s="447">
        <v>0</v>
      </c>
      <c r="I40" s="441"/>
      <c r="J40" s="445" t="s">
        <v>103</v>
      </c>
      <c r="K40" s="446" t="s">
        <v>493</v>
      </c>
      <c r="L40" s="447">
        <v>0</v>
      </c>
      <c r="M40" s="441"/>
      <c r="N40" s="445" t="s">
        <v>103</v>
      </c>
      <c r="O40" s="446" t="s">
        <v>673</v>
      </c>
      <c r="P40" s="447">
        <v>0</v>
      </c>
      <c r="S40" s="33"/>
    </row>
    <row r="41" spans="2:19" ht="12.95" customHeight="1">
      <c r="B41" s="445" t="s">
        <v>103</v>
      </c>
      <c r="C41" s="446" t="s">
        <v>703</v>
      </c>
      <c r="D41" s="447">
        <v>0</v>
      </c>
      <c r="E41" s="441"/>
      <c r="F41" s="445" t="s">
        <v>103</v>
      </c>
      <c r="G41" s="446" t="s">
        <v>661</v>
      </c>
      <c r="H41" s="447">
        <v>0</v>
      </c>
      <c r="I41" s="441"/>
      <c r="J41" s="445" t="s">
        <v>103</v>
      </c>
      <c r="K41" s="446" t="s">
        <v>631</v>
      </c>
      <c r="L41" s="447">
        <v>0</v>
      </c>
      <c r="M41" s="441"/>
      <c r="N41" s="445" t="s">
        <v>103</v>
      </c>
      <c r="O41" s="446" t="s">
        <v>676</v>
      </c>
      <c r="P41" s="447">
        <v>6</v>
      </c>
    </row>
    <row r="42" spans="2:19" ht="12.95" customHeight="1">
      <c r="B42" s="445" t="s">
        <v>104</v>
      </c>
      <c r="C42" s="446" t="s">
        <v>705</v>
      </c>
      <c r="D42" s="447">
        <v>0</v>
      </c>
      <c r="E42" s="441"/>
      <c r="F42" s="445" t="s">
        <v>104</v>
      </c>
      <c r="G42" s="446" t="s">
        <v>663</v>
      </c>
      <c r="H42" s="447">
        <v>0</v>
      </c>
      <c r="I42" s="441"/>
      <c r="J42" s="445" t="s">
        <v>104</v>
      </c>
      <c r="K42" s="446" t="s">
        <v>633</v>
      </c>
      <c r="L42" s="447">
        <v>0</v>
      </c>
      <c r="M42" s="441"/>
      <c r="N42" s="445" t="s">
        <v>104</v>
      </c>
      <c r="O42" s="446" t="s">
        <v>498</v>
      </c>
      <c r="P42" s="447">
        <v>3</v>
      </c>
      <c r="S42" s="4"/>
    </row>
    <row r="43" spans="2:19" ht="12.95" customHeight="1">
      <c r="B43" s="445" t="s">
        <v>104</v>
      </c>
      <c r="C43" s="446" t="s">
        <v>707</v>
      </c>
      <c r="D43" s="447">
        <v>0</v>
      </c>
      <c r="E43" s="441"/>
      <c r="F43" s="445" t="s">
        <v>104</v>
      </c>
      <c r="G43" s="446" t="s">
        <v>664</v>
      </c>
      <c r="H43" s="447">
        <v>0</v>
      </c>
      <c r="I43" s="441"/>
      <c r="J43" s="445" t="s">
        <v>104</v>
      </c>
      <c r="K43" s="446" t="s">
        <v>634</v>
      </c>
      <c r="L43" s="447">
        <v>0</v>
      </c>
      <c r="M43" s="441"/>
      <c r="N43" s="445" t="s">
        <v>104</v>
      </c>
      <c r="O43" s="446" t="s">
        <v>677</v>
      </c>
      <c r="P43" s="447">
        <v>0</v>
      </c>
      <c r="S43" s="4"/>
    </row>
    <row r="44" spans="2:19" ht="12.95" customHeight="1">
      <c r="B44" s="445" t="s">
        <v>104</v>
      </c>
      <c r="C44" s="446" t="s">
        <v>706</v>
      </c>
      <c r="D44" s="447">
        <v>3</v>
      </c>
      <c r="E44" s="441"/>
      <c r="F44" s="445" t="s">
        <v>104</v>
      </c>
      <c r="G44" s="446" t="s">
        <v>666</v>
      </c>
      <c r="H44" s="447">
        <v>3</v>
      </c>
      <c r="I44" s="441"/>
      <c r="J44" s="445" t="s">
        <v>104</v>
      </c>
      <c r="K44" s="446" t="s">
        <v>636</v>
      </c>
      <c r="L44" s="447">
        <v>0</v>
      </c>
      <c r="M44" s="441"/>
      <c r="N44" s="445" t="s">
        <v>104</v>
      </c>
      <c r="O44" s="446" t="s">
        <v>497</v>
      </c>
      <c r="P44" s="447">
        <v>0</v>
      </c>
      <c r="S44" s="4"/>
    </row>
    <row r="45" spans="2:19" ht="12.95" customHeight="1">
      <c r="B45" s="445" t="s">
        <v>105</v>
      </c>
      <c r="C45" s="446" t="s">
        <v>710</v>
      </c>
      <c r="D45" s="447">
        <v>7</v>
      </c>
      <c r="E45" s="441"/>
      <c r="F45" s="445" t="s">
        <v>105</v>
      </c>
      <c r="G45" s="446" t="s">
        <v>667</v>
      </c>
      <c r="H45" s="447">
        <v>11</v>
      </c>
      <c r="I45" s="441"/>
      <c r="J45" s="445" t="s">
        <v>105</v>
      </c>
      <c r="K45" s="446" t="s">
        <v>638</v>
      </c>
      <c r="L45" s="447">
        <v>22</v>
      </c>
      <c r="M45" s="441"/>
      <c r="N45" s="445" t="s">
        <v>105</v>
      </c>
      <c r="O45" s="446" t="s">
        <v>681</v>
      </c>
      <c r="P45" s="447">
        <v>14</v>
      </c>
      <c r="S45" s="4"/>
    </row>
    <row r="46" spans="2:19" ht="12.95" customHeight="1">
      <c r="B46" s="445" t="s">
        <v>106</v>
      </c>
      <c r="C46" s="446" t="s">
        <v>711</v>
      </c>
      <c r="D46" s="447">
        <v>0</v>
      </c>
      <c r="E46" s="441"/>
      <c r="F46" s="445" t="s">
        <v>106</v>
      </c>
      <c r="G46" s="446" t="s">
        <v>668</v>
      </c>
      <c r="H46" s="447">
        <v>0</v>
      </c>
      <c r="I46" s="441"/>
      <c r="J46" s="445" t="s">
        <v>106</v>
      </c>
      <c r="K46" s="446" t="s">
        <v>639</v>
      </c>
      <c r="L46" s="447">
        <v>0</v>
      </c>
      <c r="M46" s="441"/>
      <c r="N46" s="445" t="s">
        <v>106</v>
      </c>
      <c r="O46" s="446" t="s">
        <v>682</v>
      </c>
      <c r="P46" s="447">
        <v>0</v>
      </c>
      <c r="S46" s="21"/>
    </row>
    <row r="47" spans="2:19" ht="12.95" customHeight="1">
      <c r="B47" s="445"/>
      <c r="C47" s="450" t="s">
        <v>28</v>
      </c>
      <c r="D47" s="506">
        <f>SUM(D39:D46)</f>
        <v>37</v>
      </c>
      <c r="E47" s="441"/>
      <c r="F47" s="445"/>
      <c r="G47" s="450" t="s">
        <v>28</v>
      </c>
      <c r="H47" s="506">
        <f>SUM(H39:H46)</f>
        <v>20</v>
      </c>
      <c r="I47" s="441"/>
      <c r="J47" s="445"/>
      <c r="K47" s="450" t="s">
        <v>28</v>
      </c>
      <c r="L47" s="506">
        <f>SUM(L39:L46)</f>
        <v>28</v>
      </c>
      <c r="M47" s="441"/>
      <c r="N47" s="445"/>
      <c r="O47" s="450" t="s">
        <v>28</v>
      </c>
      <c r="P47" s="506">
        <f>SUM(P39:P46)</f>
        <v>35</v>
      </c>
      <c r="S47" s="26"/>
    </row>
    <row r="48" spans="2:19" ht="12.95" customHeight="1">
      <c r="B48" s="441"/>
      <c r="C48" s="507"/>
      <c r="D48" s="453"/>
      <c r="E48" s="441"/>
      <c r="F48" s="441"/>
      <c r="G48" s="507"/>
      <c r="H48" s="453"/>
      <c r="I48" s="441"/>
      <c r="J48" s="441"/>
      <c r="K48" s="507"/>
      <c r="L48" s="453"/>
      <c r="M48" s="441"/>
      <c r="N48" s="441"/>
      <c r="O48" s="507"/>
      <c r="P48" s="453"/>
      <c r="S48" s="26"/>
    </row>
    <row r="49" spans="2:30" ht="12.95" customHeight="1">
      <c r="B49" s="762" t="s">
        <v>30</v>
      </c>
      <c r="C49" s="762"/>
      <c r="D49" s="762"/>
      <c r="E49" s="762"/>
      <c r="F49" s="762"/>
      <c r="G49" s="762"/>
      <c r="H49" s="762"/>
      <c r="I49" s="762"/>
      <c r="J49" s="762"/>
      <c r="K49" s="762"/>
      <c r="L49" s="762"/>
      <c r="M49" s="762"/>
      <c r="N49" s="762"/>
      <c r="O49" s="508" t="s">
        <v>80</v>
      </c>
      <c r="P49" s="509"/>
      <c r="S49" s="26"/>
    </row>
    <row r="50" spans="2:30" ht="12.95" customHeight="1">
      <c r="B50" s="502"/>
      <c r="C50" s="460" t="s">
        <v>757</v>
      </c>
      <c r="D50" s="461">
        <f>P14</f>
        <v>20</v>
      </c>
      <c r="E50" s="427"/>
      <c r="F50" s="463" t="s">
        <v>31</v>
      </c>
      <c r="G50" s="460" t="s">
        <v>394</v>
      </c>
      <c r="H50" s="461">
        <f>L47</f>
        <v>28</v>
      </c>
      <c r="I50" s="427"/>
      <c r="J50" s="510" t="s">
        <v>81</v>
      </c>
      <c r="K50" s="460" t="s">
        <v>183</v>
      </c>
      <c r="L50" s="461">
        <f>H47</f>
        <v>20</v>
      </c>
      <c r="M50" s="427"/>
      <c r="N50" s="465" t="s">
        <v>81</v>
      </c>
      <c r="O50" s="460" t="s">
        <v>150</v>
      </c>
      <c r="P50" s="466">
        <f>P47</f>
        <v>35</v>
      </c>
      <c r="S50" s="26"/>
    </row>
    <row r="51" spans="2:30" ht="12.95" customHeight="1">
      <c r="B51" s="467" t="s">
        <v>81</v>
      </c>
      <c r="C51" s="440" t="s">
        <v>24</v>
      </c>
      <c r="D51" s="468">
        <f>H36</f>
        <v>26</v>
      </c>
      <c r="F51" s="441"/>
      <c r="G51" s="440" t="s">
        <v>145</v>
      </c>
      <c r="H51" s="468">
        <f>H14</f>
        <v>25</v>
      </c>
      <c r="J51" s="441"/>
      <c r="K51" s="440" t="s">
        <v>810</v>
      </c>
      <c r="L51" s="468">
        <f>L14</f>
        <v>18</v>
      </c>
      <c r="N51" s="469"/>
      <c r="O51" s="440" t="s">
        <v>239</v>
      </c>
      <c r="P51" s="470">
        <f>D25</f>
        <v>29</v>
      </c>
      <c r="S51" s="26"/>
    </row>
    <row r="52" spans="2:30" ht="12.95" customHeight="1">
      <c r="B52" s="503"/>
      <c r="C52" s="472"/>
      <c r="D52" s="472"/>
      <c r="F52" s="441"/>
      <c r="J52" s="441"/>
      <c r="K52" s="472"/>
      <c r="L52" s="472"/>
      <c r="N52" s="504"/>
      <c r="O52" s="472"/>
      <c r="P52" s="475"/>
      <c r="S52" s="26"/>
    </row>
    <row r="53" spans="2:30" ht="12.95" customHeight="1">
      <c r="B53" s="511" t="s">
        <v>31</v>
      </c>
      <c r="C53" s="440" t="s">
        <v>412</v>
      </c>
      <c r="D53" s="468">
        <f>H25</f>
        <v>35</v>
      </c>
      <c r="F53" s="476" t="s">
        <v>81</v>
      </c>
      <c r="G53" s="440" t="s">
        <v>25</v>
      </c>
      <c r="H53" s="468">
        <f>L25</f>
        <v>29</v>
      </c>
      <c r="J53" s="476"/>
      <c r="K53" s="440" t="s">
        <v>188</v>
      </c>
      <c r="L53" s="468">
        <f>P25</f>
        <v>28</v>
      </c>
      <c r="N53" s="469" t="s">
        <v>31</v>
      </c>
      <c r="O53" s="440" t="s">
        <v>811</v>
      </c>
      <c r="P53" s="470">
        <f>D47</f>
        <v>37</v>
      </c>
      <c r="S53" s="26"/>
    </row>
    <row r="54" spans="2:30" ht="12.95" customHeight="1">
      <c r="B54" s="505"/>
      <c r="C54" s="478" t="s">
        <v>19</v>
      </c>
      <c r="D54" s="479">
        <f>L36</f>
        <v>16</v>
      </c>
      <c r="E54" s="479"/>
      <c r="F54" s="479"/>
      <c r="G54" s="478" t="s">
        <v>809</v>
      </c>
      <c r="H54" s="479">
        <f>D14</f>
        <v>28</v>
      </c>
      <c r="I54" s="481"/>
      <c r="J54" s="482" t="s">
        <v>81</v>
      </c>
      <c r="K54" s="478" t="s">
        <v>82</v>
      </c>
      <c r="L54" s="479">
        <f>P36</f>
        <v>28</v>
      </c>
      <c r="M54" s="481"/>
      <c r="N54" s="479"/>
      <c r="O54" s="478" t="s">
        <v>149</v>
      </c>
      <c r="P54" s="483">
        <f>D36</f>
        <v>22</v>
      </c>
      <c r="S54" s="26"/>
    </row>
    <row r="55" spans="2:30" ht="12.95" customHeight="1">
      <c r="B55" s="441"/>
      <c r="C55" s="441"/>
      <c r="D55" s="441"/>
      <c r="E55" s="441"/>
      <c r="F55" s="441"/>
      <c r="G55" s="441"/>
      <c r="H55" s="441"/>
      <c r="I55" s="441"/>
      <c r="J55" s="441"/>
      <c r="K55" s="441"/>
      <c r="L55" s="441"/>
      <c r="M55" s="441"/>
      <c r="N55" s="441"/>
      <c r="O55" s="441"/>
      <c r="P55" s="441"/>
      <c r="S55" s="760"/>
      <c r="T55" s="760"/>
      <c r="U55" s="760"/>
    </row>
    <row r="56" spans="2:30" ht="12.95" customHeight="1">
      <c r="B56" s="758" t="s">
        <v>65</v>
      </c>
      <c r="C56" s="758"/>
      <c r="D56" s="512" t="s">
        <v>29</v>
      </c>
      <c r="E56" s="441"/>
      <c r="F56" s="513" t="s">
        <v>32</v>
      </c>
      <c r="G56" s="514"/>
      <c r="H56" s="514"/>
      <c r="I56" s="514"/>
      <c r="J56" s="514"/>
      <c r="K56" s="514"/>
      <c r="L56" s="512"/>
      <c r="M56" s="440"/>
      <c r="N56" s="513" t="s">
        <v>407</v>
      </c>
      <c r="O56" s="514"/>
      <c r="P56" s="512"/>
      <c r="R56" s="761"/>
      <c r="S56" s="761"/>
      <c r="T56" s="761"/>
      <c r="U56" s="355"/>
      <c r="V56" s="192"/>
    </row>
    <row r="57" spans="2:30" ht="12.95" customHeight="1">
      <c r="B57" s="487" t="s">
        <v>57</v>
      </c>
      <c r="C57" s="488"/>
      <c r="D57" s="447">
        <f>$D$47</f>
        <v>37</v>
      </c>
      <c r="E57" s="441"/>
      <c r="F57" s="741" t="s">
        <v>817</v>
      </c>
      <c r="G57" s="741"/>
      <c r="H57" s="741"/>
      <c r="I57" s="741"/>
      <c r="J57" s="741"/>
      <c r="K57" s="741"/>
      <c r="L57" s="741"/>
      <c r="M57" s="441"/>
      <c r="N57" s="489" t="s">
        <v>154</v>
      </c>
      <c r="O57" s="460"/>
      <c r="P57" s="490"/>
      <c r="R57" s="426"/>
      <c r="S57" s="357"/>
      <c r="T57" s="355"/>
      <c r="U57" s="152"/>
      <c r="V57" s="34"/>
      <c r="W57" s="34"/>
      <c r="X57" s="34"/>
      <c r="Y57" s="69"/>
      <c r="Z57" s="34"/>
      <c r="AA57" s="34"/>
      <c r="AB57" s="34"/>
      <c r="AC57" s="34"/>
      <c r="AD57" s="34"/>
    </row>
    <row r="58" spans="2:30" ht="12.95" customHeight="1">
      <c r="B58" s="487" t="s">
        <v>408</v>
      </c>
      <c r="C58" s="488"/>
      <c r="D58" s="447">
        <f>$H$25</f>
        <v>35</v>
      </c>
      <c r="E58" s="441"/>
      <c r="F58" s="741" t="s">
        <v>818</v>
      </c>
      <c r="G58" s="741"/>
      <c r="H58" s="741"/>
      <c r="I58" s="741"/>
      <c r="J58" s="741"/>
      <c r="K58" s="741"/>
      <c r="L58" s="741"/>
      <c r="M58" s="441"/>
      <c r="N58" s="491" t="s">
        <v>816</v>
      </c>
      <c r="O58" s="481"/>
      <c r="P58" s="492">
        <f>MAX(D6:D12,H6:H12,L6:L12,P6:P12,D17:D23,H17:H23,L17:L23,P17:P23,D28:D34,H28:H34,L28:L34,P28:P34,D39:D45,H39:H45,L39:L45,P39:P45)</f>
        <v>24</v>
      </c>
      <c r="R58" s="426"/>
      <c r="S58" s="357"/>
      <c r="T58" s="355"/>
      <c r="U58" s="71"/>
      <c r="V58" s="45"/>
      <c r="W58" s="64"/>
      <c r="X58" s="34"/>
      <c r="Y58" s="100"/>
      <c r="Z58" s="45"/>
      <c r="AA58" s="64"/>
      <c r="AB58" s="34"/>
      <c r="AC58" s="72"/>
      <c r="AD58" s="45"/>
    </row>
    <row r="59" spans="2:30" ht="12.95" customHeight="1">
      <c r="B59" s="487" t="s">
        <v>150</v>
      </c>
      <c r="C59" s="488"/>
      <c r="D59" s="447">
        <f>$P$47</f>
        <v>35</v>
      </c>
      <c r="E59" s="441"/>
      <c r="F59" s="741" t="s">
        <v>819</v>
      </c>
      <c r="G59" s="741"/>
      <c r="H59" s="741"/>
      <c r="I59" s="741"/>
      <c r="J59" s="741"/>
      <c r="K59" s="741"/>
      <c r="L59" s="741"/>
      <c r="M59" s="441"/>
      <c r="N59" s="489" t="s">
        <v>155</v>
      </c>
      <c r="O59" s="460"/>
      <c r="P59" s="490"/>
      <c r="R59" s="426"/>
      <c r="S59" s="357"/>
      <c r="T59" s="355"/>
      <c r="U59" s="72"/>
      <c r="V59" s="45"/>
      <c r="W59" s="64"/>
      <c r="X59" s="34"/>
      <c r="Y59" s="71"/>
      <c r="Z59" s="45"/>
      <c r="AA59" s="64"/>
      <c r="AB59" s="34"/>
      <c r="AC59" s="100"/>
      <c r="AD59" s="45"/>
    </row>
    <row r="60" spans="2:30" ht="12.95" customHeight="1">
      <c r="B60" s="487" t="s">
        <v>21</v>
      </c>
      <c r="C60" s="488"/>
      <c r="D60" s="447">
        <f>$D$25</f>
        <v>29</v>
      </c>
      <c r="E60" s="441"/>
      <c r="F60" s="741" t="s">
        <v>820</v>
      </c>
      <c r="G60" s="741"/>
      <c r="H60" s="741"/>
      <c r="I60" s="741"/>
      <c r="J60" s="741"/>
      <c r="K60" s="741"/>
      <c r="L60" s="741"/>
      <c r="M60" s="441"/>
      <c r="N60" s="491" t="s">
        <v>57</v>
      </c>
      <c r="O60" s="478"/>
      <c r="P60" s="492">
        <f>MAX(D14,H14,L14,P14,D25,H25,L25,P25,D36,H36,L36,P36,D47,H47,L47,P47)</f>
        <v>37</v>
      </c>
      <c r="R60" s="426"/>
      <c r="S60" s="357"/>
      <c r="T60" s="355"/>
    </row>
    <row r="61" spans="2:30" ht="12.95" customHeight="1">
      <c r="B61" s="487" t="s">
        <v>25</v>
      </c>
      <c r="C61" s="488"/>
      <c r="D61" s="447">
        <f>$L$25</f>
        <v>29</v>
      </c>
      <c r="E61" s="441"/>
      <c r="F61" s="741" t="s">
        <v>821</v>
      </c>
      <c r="G61" s="741"/>
      <c r="H61" s="741"/>
      <c r="I61" s="741"/>
      <c r="J61" s="741"/>
      <c r="K61" s="741"/>
      <c r="L61" s="741"/>
      <c r="M61" s="441"/>
      <c r="N61" s="493" t="s">
        <v>156</v>
      </c>
      <c r="O61" s="441"/>
      <c r="P61" s="494"/>
      <c r="R61" s="426"/>
      <c r="S61" s="357"/>
      <c r="T61" s="355"/>
    </row>
    <row r="62" spans="2:30" ht="12.95" customHeight="1">
      <c r="B62" s="487" t="s">
        <v>82</v>
      </c>
      <c r="C62" s="488"/>
      <c r="D62" s="447">
        <f>$P$36</f>
        <v>28</v>
      </c>
      <c r="E62" s="441"/>
      <c r="F62" s="741" t="s">
        <v>822</v>
      </c>
      <c r="G62" s="741"/>
      <c r="H62" s="741"/>
      <c r="I62" s="741"/>
      <c r="J62" s="741"/>
      <c r="K62" s="741"/>
      <c r="L62" s="741"/>
      <c r="M62" s="441"/>
      <c r="N62" s="515" t="s">
        <v>19</v>
      </c>
      <c r="O62" s="440"/>
      <c r="P62" s="494">
        <v>16</v>
      </c>
      <c r="R62" s="426"/>
      <c r="S62" s="357"/>
      <c r="T62" s="355"/>
    </row>
    <row r="63" spans="2:30" ht="12.95" customHeight="1">
      <c r="B63" s="487" t="s">
        <v>111</v>
      </c>
      <c r="C63" s="488"/>
      <c r="D63" s="447">
        <f>$P$25</f>
        <v>28</v>
      </c>
      <c r="E63" s="441"/>
      <c r="F63" s="741" t="s">
        <v>823</v>
      </c>
      <c r="G63" s="741"/>
      <c r="H63" s="741"/>
      <c r="I63" s="741"/>
      <c r="J63" s="741"/>
      <c r="K63" s="741"/>
      <c r="L63" s="741"/>
      <c r="M63" s="441"/>
      <c r="N63" s="489" t="s">
        <v>166</v>
      </c>
      <c r="O63" s="462"/>
      <c r="P63" s="466"/>
      <c r="R63" s="426"/>
      <c r="S63" s="357"/>
      <c r="T63" s="355"/>
    </row>
    <row r="64" spans="2:30" ht="12.95" customHeight="1">
      <c r="B64" s="487" t="s">
        <v>107</v>
      </c>
      <c r="C64" s="488"/>
      <c r="D64" s="447">
        <f>$D$14</f>
        <v>28</v>
      </c>
      <c r="E64" s="441"/>
      <c r="F64" s="741" t="s">
        <v>824</v>
      </c>
      <c r="G64" s="741"/>
      <c r="H64" s="741"/>
      <c r="I64" s="741"/>
      <c r="J64" s="741"/>
      <c r="K64" s="741"/>
      <c r="L64" s="741"/>
      <c r="M64" s="441"/>
      <c r="N64" s="742" t="s">
        <v>20</v>
      </c>
      <c r="O64" s="742"/>
      <c r="P64" s="492" t="s">
        <v>844</v>
      </c>
    </row>
    <row r="65" spans="2:31" ht="12.95" customHeight="1">
      <c r="B65" s="487" t="s">
        <v>151</v>
      </c>
      <c r="C65" s="488"/>
      <c r="D65" s="447">
        <f>$L$47</f>
        <v>28</v>
      </c>
      <c r="E65" s="441"/>
      <c r="F65" s="741" t="s">
        <v>825</v>
      </c>
      <c r="G65" s="741"/>
      <c r="H65" s="741"/>
      <c r="I65" s="741"/>
      <c r="J65" s="741"/>
      <c r="K65" s="741"/>
      <c r="L65" s="741"/>
      <c r="M65" s="441"/>
      <c r="N65" s="441"/>
      <c r="O65" s="441"/>
      <c r="P65" s="441"/>
    </row>
    <row r="66" spans="2:31" ht="12.95" customHeight="1">
      <c r="B66" s="487" t="s">
        <v>24</v>
      </c>
      <c r="C66" s="488"/>
      <c r="D66" s="447">
        <f>$H$36</f>
        <v>26</v>
      </c>
      <c r="E66" s="441"/>
      <c r="F66" s="741" t="s">
        <v>826</v>
      </c>
      <c r="G66" s="741"/>
      <c r="H66" s="741"/>
      <c r="I66" s="741"/>
      <c r="J66" s="741"/>
      <c r="K66" s="741"/>
      <c r="L66" s="741"/>
      <c r="M66" s="441"/>
      <c r="N66" s="513" t="s">
        <v>187</v>
      </c>
      <c r="O66" s="514"/>
      <c r="P66" s="516"/>
      <c r="R66" s="355"/>
      <c r="S66" s="357"/>
      <c r="T66" s="357"/>
      <c r="U66" s="148"/>
      <c r="V66" s="45"/>
      <c r="W66" s="64"/>
      <c r="X66" s="34"/>
      <c r="Y66" s="148"/>
      <c r="Z66" s="45"/>
      <c r="AA66" s="64"/>
      <c r="AB66" s="34"/>
      <c r="AC66" s="45"/>
      <c r="AD66" s="45"/>
      <c r="AE66" s="45"/>
    </row>
    <row r="67" spans="2:31" ht="12.95" customHeight="1">
      <c r="B67" s="487" t="s">
        <v>145</v>
      </c>
      <c r="C67" s="488"/>
      <c r="D67" s="447">
        <f>$H$14</f>
        <v>25</v>
      </c>
      <c r="E67" s="441"/>
      <c r="F67" s="741" t="s">
        <v>833</v>
      </c>
      <c r="G67" s="741"/>
      <c r="H67" s="741"/>
      <c r="I67" s="741"/>
      <c r="J67" s="741"/>
      <c r="K67" s="741"/>
      <c r="L67" s="741"/>
      <c r="M67" s="441"/>
      <c r="N67" s="739" t="s">
        <v>828</v>
      </c>
      <c r="O67" s="739"/>
      <c r="P67" s="739"/>
      <c r="R67" s="357"/>
      <c r="S67" s="357"/>
      <c r="T67" s="355"/>
      <c r="U67" s="148"/>
      <c r="V67" s="45"/>
      <c r="W67" s="64"/>
      <c r="X67" s="34"/>
      <c r="Y67" s="45"/>
      <c r="Z67" s="45"/>
      <c r="AA67" s="64"/>
      <c r="AB67" s="34"/>
      <c r="AC67" s="72"/>
      <c r="AD67" s="45"/>
      <c r="AE67" s="45"/>
    </row>
    <row r="68" spans="2:31" ht="12.95" customHeight="1">
      <c r="B68" s="487" t="s">
        <v>149</v>
      </c>
      <c r="C68" s="488"/>
      <c r="D68" s="447">
        <f>$D$36</f>
        <v>22</v>
      </c>
      <c r="E68" s="441"/>
      <c r="F68" s="741" t="s">
        <v>827</v>
      </c>
      <c r="G68" s="741"/>
      <c r="H68" s="741"/>
      <c r="I68" s="741"/>
      <c r="J68" s="741"/>
      <c r="K68" s="741"/>
      <c r="L68" s="741"/>
      <c r="M68" s="441"/>
      <c r="N68" s="739" t="s">
        <v>830</v>
      </c>
      <c r="O68" s="739"/>
      <c r="P68" s="739"/>
      <c r="R68" s="355"/>
      <c r="S68" s="357"/>
      <c r="T68" s="357"/>
      <c r="U68" s="147"/>
      <c r="X68" s="34"/>
      <c r="Y68" s="34"/>
      <c r="AB68" s="34"/>
      <c r="AC68" s="34"/>
      <c r="AD68" s="43"/>
      <c r="AE68" s="150"/>
    </row>
    <row r="69" spans="2:31" ht="12.95" customHeight="1">
      <c r="B69" s="487" t="s">
        <v>26</v>
      </c>
      <c r="C69" s="488"/>
      <c r="D69" s="447">
        <f>$P$14</f>
        <v>20</v>
      </c>
      <c r="E69" s="441"/>
      <c r="F69" s="741" t="s">
        <v>829</v>
      </c>
      <c r="G69" s="741"/>
      <c r="H69" s="741"/>
      <c r="I69" s="741"/>
      <c r="J69" s="741"/>
      <c r="K69" s="741"/>
      <c r="L69" s="741"/>
      <c r="M69" s="441"/>
      <c r="N69" s="739" t="s">
        <v>832</v>
      </c>
      <c r="O69" s="739"/>
      <c r="P69" s="739"/>
      <c r="R69" s="357"/>
      <c r="S69" s="357"/>
      <c r="T69" s="355"/>
      <c r="U69" s="148"/>
      <c r="V69" s="45"/>
      <c r="W69" s="64"/>
      <c r="X69" s="34"/>
      <c r="Y69" s="72"/>
      <c r="Z69" s="45"/>
      <c r="AA69" s="64"/>
      <c r="AB69" s="34"/>
      <c r="AC69" s="45"/>
      <c r="AD69" s="45"/>
      <c r="AE69" s="45"/>
    </row>
    <row r="70" spans="2:31" ht="12.95" customHeight="1">
      <c r="B70" s="487" t="s">
        <v>183</v>
      </c>
      <c r="C70" s="488"/>
      <c r="D70" s="447">
        <f>$H$47</f>
        <v>20</v>
      </c>
      <c r="E70" s="441"/>
      <c r="F70" s="497" t="s">
        <v>831</v>
      </c>
      <c r="G70" s="497"/>
      <c r="H70" s="497"/>
      <c r="I70" s="497"/>
      <c r="J70" s="497"/>
      <c r="K70" s="497"/>
      <c r="L70" s="497"/>
      <c r="M70" s="441"/>
      <c r="N70" s="739" t="s">
        <v>834</v>
      </c>
      <c r="O70" s="739"/>
      <c r="P70" s="739"/>
      <c r="R70" s="355"/>
      <c r="S70" s="357"/>
      <c r="T70" s="357"/>
      <c r="U70" s="72"/>
      <c r="V70" s="45"/>
      <c r="W70" s="64"/>
      <c r="X70" s="34"/>
      <c r="Y70" s="45"/>
      <c r="Z70" s="45"/>
      <c r="AA70" s="64"/>
      <c r="AB70" s="34"/>
      <c r="AC70" s="72"/>
      <c r="AD70" s="45"/>
      <c r="AE70" s="45"/>
    </row>
    <row r="71" spans="2:31" ht="12.95" customHeight="1">
      <c r="B71" s="487" t="s">
        <v>20</v>
      </c>
      <c r="C71" s="488"/>
      <c r="D71" s="447">
        <f>$L$14</f>
        <v>18</v>
      </c>
      <c r="E71" s="441"/>
      <c r="F71" s="741" t="s">
        <v>835</v>
      </c>
      <c r="G71" s="741"/>
      <c r="H71" s="741"/>
      <c r="I71" s="741"/>
      <c r="J71" s="741"/>
      <c r="K71" s="741"/>
      <c r="L71" s="741"/>
      <c r="M71" s="441"/>
      <c r="N71" s="739" t="s">
        <v>836</v>
      </c>
      <c r="O71" s="739"/>
      <c r="P71" s="739"/>
      <c r="R71" s="355"/>
      <c r="S71" s="357"/>
      <c r="T71" s="357"/>
    </row>
    <row r="72" spans="2:31" ht="12.95" customHeight="1">
      <c r="B72" s="487" t="s">
        <v>19</v>
      </c>
      <c r="C72" s="488"/>
      <c r="D72" s="447">
        <f>$L$36</f>
        <v>16</v>
      </c>
      <c r="E72" s="441"/>
      <c r="F72" s="741" t="s">
        <v>837</v>
      </c>
      <c r="G72" s="741"/>
      <c r="H72" s="741"/>
      <c r="I72" s="741"/>
      <c r="J72" s="741"/>
      <c r="K72" s="741"/>
      <c r="L72" s="741"/>
      <c r="M72" s="441"/>
      <c r="N72" s="739" t="s">
        <v>838</v>
      </c>
      <c r="O72" s="739"/>
      <c r="P72" s="739"/>
      <c r="R72" s="355"/>
      <c r="S72" s="357"/>
      <c r="T72" s="357"/>
    </row>
    <row r="73" spans="2:31" ht="12.95" customHeight="1">
      <c r="B73" s="441"/>
      <c r="C73" s="441"/>
      <c r="D73" s="441"/>
      <c r="E73" s="441"/>
      <c r="M73" s="441"/>
      <c r="N73" s="739" t="s">
        <v>839</v>
      </c>
      <c r="O73" s="739"/>
      <c r="P73" s="739"/>
      <c r="R73" s="355"/>
      <c r="S73" s="357"/>
      <c r="T73" s="357"/>
    </row>
    <row r="74" spans="2:31" ht="12.95" customHeight="1">
      <c r="B74" s="759" t="s">
        <v>110</v>
      </c>
      <c r="C74" s="759"/>
      <c r="D74" s="759"/>
      <c r="E74" s="441"/>
      <c r="F74" s="495" t="s">
        <v>81</v>
      </c>
      <c r="G74" s="745" t="s">
        <v>58</v>
      </c>
      <c r="H74" s="745"/>
      <c r="I74" s="496">
        <v>5</v>
      </c>
      <c r="J74" s="496">
        <v>8</v>
      </c>
      <c r="K74" s="740" t="s">
        <v>840</v>
      </c>
      <c r="L74" s="740"/>
      <c r="M74" s="441"/>
      <c r="N74" s="739" t="s">
        <v>841</v>
      </c>
      <c r="O74" s="739"/>
      <c r="P74" s="739"/>
    </row>
    <row r="75" spans="2:31" ht="12.95" customHeight="1">
      <c r="B75" s="748" t="s">
        <v>842</v>
      </c>
      <c r="C75" s="748"/>
      <c r="D75" s="498" t="e">
        <f>MAX('[2]Team Totals'!$T$8,'[2]Team Totals'!$T$15,'[2]Team Totals'!$T$22,'[2]Team Totals'!$T$29)</f>
        <v>#REF!</v>
      </c>
      <c r="E75" s="441"/>
      <c r="F75" s="499" t="s">
        <v>31</v>
      </c>
      <c r="G75" s="746" t="s">
        <v>59</v>
      </c>
      <c r="H75" s="746"/>
      <c r="I75" s="500">
        <v>3</v>
      </c>
      <c r="J75" s="500">
        <v>8</v>
      </c>
      <c r="K75" s="740" t="s">
        <v>843</v>
      </c>
      <c r="L75" s="740"/>
      <c r="M75" s="441"/>
      <c r="N75" s="757" t="e">
        <f>[2]wk4!$B$3</f>
        <v>#REF!</v>
      </c>
      <c r="O75" s="757"/>
      <c r="P75" s="757"/>
    </row>
  </sheetData>
  <sortState xmlns:xlrd2="http://schemas.microsoft.com/office/spreadsheetml/2017/richdata2" ref="B57:D72">
    <sortCondition descending="1" ref="D72"/>
  </sortState>
  <mergeCells count="53">
    <mergeCell ref="J27:K27"/>
    <mergeCell ref="N27:O27"/>
    <mergeCell ref="B1:C1"/>
    <mergeCell ref="B49:N49"/>
    <mergeCell ref="J38:K38"/>
    <mergeCell ref="B5:C5"/>
    <mergeCell ref="F5:G5"/>
    <mergeCell ref="J5:K5"/>
    <mergeCell ref="F16:G16"/>
    <mergeCell ref="B3:E3"/>
    <mergeCell ref="B16:C16"/>
    <mergeCell ref="F27:G27"/>
    <mergeCell ref="B38:C38"/>
    <mergeCell ref="F38:G38"/>
    <mergeCell ref="B27:C27"/>
    <mergeCell ref="D1:N2"/>
    <mergeCell ref="J16:K16"/>
    <mergeCell ref="N16:O16"/>
    <mergeCell ref="N74:P74"/>
    <mergeCell ref="N73:P73"/>
    <mergeCell ref="F57:L57"/>
    <mergeCell ref="F58:L58"/>
    <mergeCell ref="F60:L60"/>
    <mergeCell ref="F62:L62"/>
    <mergeCell ref="F61:L61"/>
    <mergeCell ref="G74:H74"/>
    <mergeCell ref="K74:L74"/>
    <mergeCell ref="F67:L67"/>
    <mergeCell ref="F69:L69"/>
    <mergeCell ref="F59:L59"/>
    <mergeCell ref="N67:P67"/>
    <mergeCell ref="F64:L64"/>
    <mergeCell ref="F65:L65"/>
    <mergeCell ref="F66:L66"/>
    <mergeCell ref="S55:U55"/>
    <mergeCell ref="N38:O38"/>
    <mergeCell ref="R56:T56"/>
    <mergeCell ref="B75:C75"/>
    <mergeCell ref="G75:H75"/>
    <mergeCell ref="K75:L75"/>
    <mergeCell ref="N75:P75"/>
    <mergeCell ref="B56:C56"/>
    <mergeCell ref="N64:O64"/>
    <mergeCell ref="F72:L72"/>
    <mergeCell ref="B74:D74"/>
    <mergeCell ref="F68:L68"/>
    <mergeCell ref="F71:L71"/>
    <mergeCell ref="N72:P72"/>
    <mergeCell ref="N71:P71"/>
    <mergeCell ref="N68:P68"/>
    <mergeCell ref="N70:P70"/>
    <mergeCell ref="N69:P69"/>
    <mergeCell ref="F63:L63"/>
  </mergeCells>
  <phoneticPr fontId="0" type="noConversion"/>
  <pageMargins left="0.69" right="0" top="0.09" bottom="0" header="0.13" footer="0.5"/>
  <pageSetup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D76"/>
  <sheetViews>
    <sheetView view="pageBreakPreview" topLeftCell="A31" zoomScale="180" zoomScaleNormal="100" zoomScaleSheetLayoutView="180" workbookViewId="0">
      <selection activeCell="F66" sqref="F66:L66"/>
    </sheetView>
  </sheetViews>
  <sheetFormatPr defaultRowHeight="12.75"/>
  <cols>
    <col min="1" max="2" width="3.7109375" customWidth="1"/>
    <col min="3" max="3" width="15.7109375" customWidth="1"/>
    <col min="4" max="4" width="4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9" width="3.7109375" customWidth="1"/>
    <col min="20" max="20" width="8.140625" customWidth="1"/>
    <col min="21" max="21" width="13.140625" customWidth="1"/>
    <col min="22" max="26" width="3.7109375" customWidth="1"/>
  </cols>
  <sheetData>
    <row r="1" spans="2:16" ht="12.95" customHeight="1">
      <c r="B1" s="775">
        <v>2024</v>
      </c>
      <c r="C1" s="775"/>
      <c r="D1" s="45"/>
      <c r="E1" s="34"/>
      <c r="F1" s="774" t="s">
        <v>848</v>
      </c>
      <c r="G1" s="774"/>
      <c r="H1" s="774"/>
      <c r="I1" s="774"/>
      <c r="J1" s="774"/>
      <c r="K1" s="774"/>
      <c r="L1" s="774"/>
      <c r="M1" s="34"/>
      <c r="N1" s="34"/>
      <c r="O1" s="34"/>
      <c r="P1" s="34"/>
    </row>
    <row r="2" spans="2:16" ht="12.95" customHeight="1">
      <c r="B2" s="45" t="s">
        <v>33</v>
      </c>
      <c r="C2" s="45"/>
      <c r="D2" s="34"/>
      <c r="E2" s="34"/>
      <c r="F2" s="774"/>
      <c r="G2" s="774"/>
      <c r="H2" s="774"/>
      <c r="I2" s="774"/>
      <c r="J2" s="774"/>
      <c r="K2" s="774"/>
      <c r="L2" s="774"/>
      <c r="M2" s="34"/>
      <c r="N2" s="34"/>
      <c r="O2" s="34"/>
      <c r="P2" s="34"/>
    </row>
    <row r="3" spans="2:16" ht="12.95" customHeight="1">
      <c r="B3" s="775" t="s">
        <v>170</v>
      </c>
      <c r="C3" s="775"/>
      <c r="D3" s="775"/>
      <c r="E3" s="775"/>
      <c r="F3" s="763" t="s">
        <v>185</v>
      </c>
      <c r="G3" s="763"/>
      <c r="H3" s="763"/>
      <c r="I3" s="763"/>
      <c r="J3" s="763"/>
      <c r="K3" s="763"/>
      <c r="L3" s="763"/>
      <c r="M3" s="34"/>
      <c r="N3" s="34"/>
      <c r="O3" s="34"/>
      <c r="P3" s="34"/>
    </row>
    <row r="4" spans="2:16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6" ht="12.95" customHeight="1">
      <c r="B5" s="764" t="s">
        <v>107</v>
      </c>
      <c r="C5" s="764"/>
      <c r="D5" s="519" t="s">
        <v>210</v>
      </c>
      <c r="E5" s="34"/>
      <c r="F5" s="764" t="s">
        <v>145</v>
      </c>
      <c r="G5" s="764"/>
      <c r="H5" s="519" t="s">
        <v>210</v>
      </c>
      <c r="I5" s="34"/>
      <c r="J5" s="764" t="s">
        <v>20</v>
      </c>
      <c r="K5" s="764"/>
      <c r="L5" s="519" t="s">
        <v>210</v>
      </c>
      <c r="M5" s="34"/>
      <c r="N5" s="520" t="s">
        <v>26</v>
      </c>
      <c r="O5" s="521"/>
      <c r="P5" s="519" t="s">
        <v>210</v>
      </c>
    </row>
    <row r="6" spans="2:16" ht="12.95" customHeight="1">
      <c r="B6" s="522" t="s">
        <v>102</v>
      </c>
      <c r="C6" s="523" t="s">
        <v>744</v>
      </c>
      <c r="D6" s="524">
        <v>9</v>
      </c>
      <c r="E6" s="34"/>
      <c r="F6" s="522" t="s">
        <v>102</v>
      </c>
      <c r="G6" s="523" t="s">
        <v>614</v>
      </c>
      <c r="H6" s="524">
        <v>0</v>
      </c>
      <c r="I6" s="34"/>
      <c r="J6" s="522" t="s">
        <v>102</v>
      </c>
      <c r="K6" s="523" t="s">
        <v>808</v>
      </c>
      <c r="L6" s="524">
        <v>6</v>
      </c>
      <c r="M6" s="34"/>
      <c r="N6" s="522" t="s">
        <v>102</v>
      </c>
      <c r="O6" s="523" t="s">
        <v>541</v>
      </c>
      <c r="P6" s="524">
        <v>3</v>
      </c>
    </row>
    <row r="7" spans="2:16" ht="12.95" customHeight="1">
      <c r="B7" s="522" t="s">
        <v>103</v>
      </c>
      <c r="C7" s="523" t="s">
        <v>762</v>
      </c>
      <c r="D7" s="524">
        <v>0</v>
      </c>
      <c r="E7" s="34"/>
      <c r="F7" s="522" t="s">
        <v>103</v>
      </c>
      <c r="G7" s="523" t="s">
        <v>616</v>
      </c>
      <c r="H7" s="524">
        <v>6</v>
      </c>
      <c r="I7" s="34"/>
      <c r="J7" s="522" t="s">
        <v>103</v>
      </c>
      <c r="K7" s="523" t="s">
        <v>601</v>
      </c>
      <c r="L7" s="524">
        <v>20</v>
      </c>
      <c r="M7" s="34"/>
      <c r="N7" s="522" t="s">
        <v>103</v>
      </c>
      <c r="O7" s="523" t="s">
        <v>765</v>
      </c>
      <c r="P7" s="524">
        <v>6</v>
      </c>
    </row>
    <row r="8" spans="2:16" ht="12.95" customHeight="1">
      <c r="B8" s="522" t="s">
        <v>103</v>
      </c>
      <c r="C8" s="523" t="s">
        <v>422</v>
      </c>
      <c r="D8" s="524">
        <v>6</v>
      </c>
      <c r="E8" s="34"/>
      <c r="F8" s="522" t="s">
        <v>103</v>
      </c>
      <c r="G8" s="523" t="s">
        <v>617</v>
      </c>
      <c r="H8" s="524">
        <v>0</v>
      </c>
      <c r="I8" s="34"/>
      <c r="J8" s="522" t="s">
        <v>103</v>
      </c>
      <c r="K8" s="523" t="s">
        <v>602</v>
      </c>
      <c r="L8" s="524">
        <v>0</v>
      </c>
      <c r="M8" s="34"/>
      <c r="N8" s="522" t="s">
        <v>103</v>
      </c>
      <c r="O8" s="523" t="s">
        <v>544</v>
      </c>
      <c r="P8" s="524">
        <v>0</v>
      </c>
    </row>
    <row r="9" spans="2:16" ht="12.95" customHeight="1">
      <c r="B9" s="522" t="s">
        <v>104</v>
      </c>
      <c r="C9" s="523" t="s">
        <v>748</v>
      </c>
      <c r="D9" s="524">
        <v>0</v>
      </c>
      <c r="E9" s="34"/>
      <c r="F9" s="522" t="s">
        <v>104</v>
      </c>
      <c r="G9" s="523" t="s">
        <v>620</v>
      </c>
      <c r="H9" s="524">
        <v>0</v>
      </c>
      <c r="I9" s="34"/>
      <c r="J9" s="522" t="s">
        <v>104</v>
      </c>
      <c r="K9" s="523" t="s">
        <v>606</v>
      </c>
      <c r="L9" s="524">
        <v>6</v>
      </c>
      <c r="M9" s="34"/>
      <c r="N9" s="522" t="s">
        <v>104</v>
      </c>
      <c r="O9" s="523" t="s">
        <v>546</v>
      </c>
      <c r="P9" s="524">
        <v>0</v>
      </c>
    </row>
    <row r="10" spans="2:16" ht="12.95" customHeight="1">
      <c r="B10" s="522" t="s">
        <v>104</v>
      </c>
      <c r="C10" s="523" t="s">
        <v>749</v>
      </c>
      <c r="D10" s="524">
        <v>0</v>
      </c>
      <c r="E10" s="34"/>
      <c r="F10" s="522" t="s">
        <v>104</v>
      </c>
      <c r="G10" s="523" t="s">
        <v>621</v>
      </c>
      <c r="H10" s="524">
        <v>0</v>
      </c>
      <c r="I10" s="34"/>
      <c r="J10" s="522" t="s">
        <v>104</v>
      </c>
      <c r="K10" s="523" t="s">
        <v>607</v>
      </c>
      <c r="L10" s="524">
        <v>0</v>
      </c>
      <c r="M10" s="34"/>
      <c r="N10" s="522" t="s">
        <v>104</v>
      </c>
      <c r="O10" s="523" t="s">
        <v>547</v>
      </c>
      <c r="P10" s="524">
        <v>0</v>
      </c>
    </row>
    <row r="11" spans="2:16" ht="12.95" customHeight="1">
      <c r="B11" s="522" t="s">
        <v>104</v>
      </c>
      <c r="C11" s="523" t="s">
        <v>750</v>
      </c>
      <c r="D11" s="524">
        <v>3</v>
      </c>
      <c r="E11" s="34"/>
      <c r="F11" s="522" t="s">
        <v>104</v>
      </c>
      <c r="G11" s="523" t="s">
        <v>623</v>
      </c>
      <c r="H11" s="524">
        <v>0</v>
      </c>
      <c r="I11" s="34"/>
      <c r="J11" s="522" t="s">
        <v>104</v>
      </c>
      <c r="K11" s="523" t="s">
        <v>609</v>
      </c>
      <c r="L11" s="524">
        <v>0</v>
      </c>
      <c r="M11" s="34"/>
      <c r="N11" s="522" t="s">
        <v>104</v>
      </c>
      <c r="O11" s="523" t="s">
        <v>550</v>
      </c>
      <c r="P11" s="524">
        <v>0</v>
      </c>
    </row>
    <row r="12" spans="2:16" ht="12.95" customHeight="1">
      <c r="B12" s="522" t="s">
        <v>105</v>
      </c>
      <c r="C12" s="34" t="s">
        <v>753</v>
      </c>
      <c r="D12" s="524">
        <v>9</v>
      </c>
      <c r="E12" s="34"/>
      <c r="F12" s="522" t="s">
        <v>105</v>
      </c>
      <c r="G12" s="523" t="s">
        <v>625</v>
      </c>
      <c r="H12" s="524">
        <v>13</v>
      </c>
      <c r="I12" s="34"/>
      <c r="J12" s="522" t="s">
        <v>105</v>
      </c>
      <c r="K12" s="523" t="s">
        <v>611</v>
      </c>
      <c r="L12" s="524">
        <v>13</v>
      </c>
      <c r="M12" s="34"/>
      <c r="N12" s="522" t="s">
        <v>105</v>
      </c>
      <c r="O12" s="523" t="s">
        <v>551</v>
      </c>
      <c r="P12" s="524">
        <v>9</v>
      </c>
    </row>
    <row r="13" spans="2:16" ht="12.95" customHeight="1">
      <c r="B13" s="522" t="s">
        <v>106</v>
      </c>
      <c r="C13" s="523" t="s">
        <v>754</v>
      </c>
      <c r="D13" s="524">
        <v>0</v>
      </c>
      <c r="E13" s="34"/>
      <c r="F13" s="522" t="s">
        <v>106</v>
      </c>
      <c r="G13" s="523" t="s">
        <v>763</v>
      </c>
      <c r="H13" s="524">
        <v>0</v>
      </c>
      <c r="I13" s="34"/>
      <c r="J13" s="522" t="s">
        <v>106</v>
      </c>
      <c r="K13" s="523" t="s">
        <v>612</v>
      </c>
      <c r="L13" s="524">
        <v>0</v>
      </c>
      <c r="M13" s="34"/>
      <c r="N13" s="522" t="s">
        <v>106</v>
      </c>
      <c r="O13" s="523" t="s">
        <v>553</v>
      </c>
      <c r="P13" s="524">
        <v>0</v>
      </c>
    </row>
    <row r="14" spans="2:16" ht="12.95" customHeight="1">
      <c r="B14" s="522"/>
      <c r="C14" s="525" t="s">
        <v>28</v>
      </c>
      <c r="D14" s="526">
        <f>SUM(D6:D13)</f>
        <v>27</v>
      </c>
      <c r="E14" s="34"/>
      <c r="F14" s="522"/>
      <c r="G14" s="527" t="s">
        <v>28</v>
      </c>
      <c r="H14" s="526">
        <f>SUM(H6:H13)</f>
        <v>19</v>
      </c>
      <c r="I14" s="34"/>
      <c r="J14" s="522"/>
      <c r="K14" s="525" t="s">
        <v>28</v>
      </c>
      <c r="L14" s="526">
        <f>SUM(L6:L13)</f>
        <v>45</v>
      </c>
      <c r="M14" s="34"/>
      <c r="N14" s="522"/>
      <c r="O14" s="525" t="s">
        <v>28</v>
      </c>
      <c r="P14" s="526">
        <f>SUM(P6:P13)</f>
        <v>18</v>
      </c>
    </row>
    <row r="15" spans="2:16" ht="12.95" customHeight="1">
      <c r="B15" s="34"/>
      <c r="C15" s="34"/>
      <c r="D15" s="54"/>
      <c r="E15" s="34"/>
      <c r="F15" s="34"/>
      <c r="G15" s="34"/>
      <c r="H15" s="54"/>
      <c r="I15" s="34"/>
      <c r="J15" s="34"/>
      <c r="K15" s="528"/>
      <c r="L15" s="54"/>
      <c r="M15" s="34"/>
      <c r="N15" s="34"/>
      <c r="O15" s="34"/>
      <c r="P15" s="54"/>
    </row>
    <row r="16" spans="2:16" ht="12.95" customHeight="1">
      <c r="B16" s="764" t="s">
        <v>21</v>
      </c>
      <c r="C16" s="764"/>
      <c r="D16" s="519" t="s">
        <v>210</v>
      </c>
      <c r="E16" s="34"/>
      <c r="F16" s="764" t="s">
        <v>408</v>
      </c>
      <c r="G16" s="764"/>
      <c r="H16" s="519" t="s">
        <v>210</v>
      </c>
      <c r="I16" s="34"/>
      <c r="J16" s="764" t="s">
        <v>25</v>
      </c>
      <c r="K16" s="764"/>
      <c r="L16" s="519" t="s">
        <v>210</v>
      </c>
      <c r="M16" s="34"/>
      <c r="N16" s="764" t="s">
        <v>111</v>
      </c>
      <c r="O16" s="764"/>
      <c r="P16" s="519" t="s">
        <v>210</v>
      </c>
    </row>
    <row r="17" spans="2:16" ht="12.95" customHeight="1">
      <c r="B17" s="522" t="s">
        <v>102</v>
      </c>
      <c r="C17" s="523" t="s">
        <v>728</v>
      </c>
      <c r="D17" s="524">
        <v>12</v>
      </c>
      <c r="E17" s="34"/>
      <c r="F17" s="522" t="s">
        <v>102</v>
      </c>
      <c r="G17" s="523" t="s">
        <v>641</v>
      </c>
      <c r="H17" s="524">
        <v>0</v>
      </c>
      <c r="I17" s="34"/>
      <c r="J17" s="522" t="s">
        <v>102</v>
      </c>
      <c r="K17" s="523" t="s">
        <v>587</v>
      </c>
      <c r="L17" s="524">
        <v>12</v>
      </c>
      <c r="M17" s="34"/>
      <c r="N17" s="522" t="s">
        <v>102</v>
      </c>
      <c r="O17" s="523" t="s">
        <v>530</v>
      </c>
      <c r="P17" s="524">
        <v>6</v>
      </c>
    </row>
    <row r="18" spans="2:16" ht="12.95" customHeight="1">
      <c r="B18" s="522" t="s">
        <v>103</v>
      </c>
      <c r="C18" s="523" t="s">
        <v>731</v>
      </c>
      <c r="D18" s="524">
        <v>6</v>
      </c>
      <c r="E18" s="34"/>
      <c r="F18" s="522" t="s">
        <v>103</v>
      </c>
      <c r="G18" s="523" t="s">
        <v>647</v>
      </c>
      <c r="H18" s="524">
        <v>6</v>
      </c>
      <c r="I18" s="34"/>
      <c r="J18" s="522" t="s">
        <v>103</v>
      </c>
      <c r="K18" s="523" t="s">
        <v>589</v>
      </c>
      <c r="L18" s="524">
        <v>6</v>
      </c>
      <c r="M18" s="34"/>
      <c r="N18" s="522" t="s">
        <v>103</v>
      </c>
      <c r="O18" s="523" t="s">
        <v>532</v>
      </c>
      <c r="P18" s="524">
        <v>0</v>
      </c>
    </row>
    <row r="19" spans="2:16" ht="12.95" customHeight="1">
      <c r="B19" s="522" t="s">
        <v>103</v>
      </c>
      <c r="C19" s="523" t="s">
        <v>732</v>
      </c>
      <c r="D19" s="524">
        <v>6</v>
      </c>
      <c r="E19" s="34"/>
      <c r="F19" s="522" t="s">
        <v>103</v>
      </c>
      <c r="G19" s="523" t="s">
        <v>645</v>
      </c>
      <c r="H19" s="524">
        <v>0</v>
      </c>
      <c r="I19" s="34"/>
      <c r="J19" s="522" t="s">
        <v>103</v>
      </c>
      <c r="K19" s="523" t="s">
        <v>590</v>
      </c>
      <c r="L19" s="524">
        <v>0</v>
      </c>
      <c r="M19" s="34"/>
      <c r="N19" s="522" t="s">
        <v>103</v>
      </c>
      <c r="O19" s="523" t="s">
        <v>533</v>
      </c>
      <c r="P19" s="524">
        <v>6</v>
      </c>
    </row>
    <row r="20" spans="2:16" ht="12.95" customHeight="1">
      <c r="B20" s="522" t="s">
        <v>104</v>
      </c>
      <c r="C20" s="523" t="s">
        <v>735</v>
      </c>
      <c r="D20" s="524">
        <v>0</v>
      </c>
      <c r="E20" s="34"/>
      <c r="F20" s="522" t="s">
        <v>104</v>
      </c>
      <c r="G20" s="523" t="s">
        <v>648</v>
      </c>
      <c r="H20" s="524">
        <v>3</v>
      </c>
      <c r="I20" s="34"/>
      <c r="J20" s="522" t="s">
        <v>104</v>
      </c>
      <c r="K20" s="523" t="s">
        <v>591</v>
      </c>
      <c r="L20" s="524">
        <v>3</v>
      </c>
      <c r="M20" s="34"/>
      <c r="N20" s="522" t="s">
        <v>104</v>
      </c>
      <c r="O20" s="523" t="s">
        <v>534</v>
      </c>
      <c r="P20" s="524">
        <v>0</v>
      </c>
    </row>
    <row r="21" spans="2:16" ht="12.95" customHeight="1">
      <c r="B21" s="522" t="s">
        <v>104</v>
      </c>
      <c r="C21" s="523" t="s">
        <v>736</v>
      </c>
      <c r="D21" s="524">
        <v>0</v>
      </c>
      <c r="E21" s="34"/>
      <c r="F21" s="522" t="s">
        <v>104</v>
      </c>
      <c r="G21" s="523" t="s">
        <v>649</v>
      </c>
      <c r="H21" s="524">
        <v>6</v>
      </c>
      <c r="I21" s="34"/>
      <c r="J21" s="522" t="s">
        <v>104</v>
      </c>
      <c r="K21" s="523" t="s">
        <v>592</v>
      </c>
      <c r="L21" s="524">
        <v>0</v>
      </c>
      <c r="M21" s="34"/>
      <c r="N21" s="522" t="s">
        <v>104</v>
      </c>
      <c r="O21" s="523" t="s">
        <v>535</v>
      </c>
      <c r="P21" s="524">
        <v>0</v>
      </c>
    </row>
    <row r="22" spans="2:16" ht="12.95" customHeight="1">
      <c r="B22" s="522" t="s">
        <v>104</v>
      </c>
      <c r="C22" s="523" t="s">
        <v>739</v>
      </c>
      <c r="D22" s="524">
        <v>0</v>
      </c>
      <c r="E22" s="34"/>
      <c r="F22" s="522" t="s">
        <v>104</v>
      </c>
      <c r="G22" s="523" t="s">
        <v>650</v>
      </c>
      <c r="H22" s="524">
        <v>0</v>
      </c>
      <c r="I22" s="34"/>
      <c r="J22" s="522" t="s">
        <v>104</v>
      </c>
      <c r="K22" s="523" t="s">
        <v>593</v>
      </c>
      <c r="L22" s="524">
        <v>3</v>
      </c>
      <c r="M22" s="34"/>
      <c r="N22" s="522" t="s">
        <v>104</v>
      </c>
      <c r="O22" s="523" t="s">
        <v>537</v>
      </c>
      <c r="P22" s="524">
        <v>0</v>
      </c>
    </row>
    <row r="23" spans="2:16" ht="12.95" customHeight="1">
      <c r="B23" s="522" t="s">
        <v>105</v>
      </c>
      <c r="C23" s="523" t="s">
        <v>741</v>
      </c>
      <c r="D23" s="524">
        <v>6</v>
      </c>
      <c r="E23" s="34"/>
      <c r="F23" s="522" t="s">
        <v>105</v>
      </c>
      <c r="G23" s="523" t="s">
        <v>653</v>
      </c>
      <c r="H23" s="524">
        <v>4</v>
      </c>
      <c r="I23" s="34"/>
      <c r="J23" s="522" t="s">
        <v>105</v>
      </c>
      <c r="K23" s="523" t="s">
        <v>596</v>
      </c>
      <c r="L23" s="524">
        <v>6</v>
      </c>
      <c r="M23" s="34"/>
      <c r="N23" s="522" t="s">
        <v>105</v>
      </c>
      <c r="O23" s="523" t="s">
        <v>538</v>
      </c>
      <c r="P23" s="524">
        <v>2</v>
      </c>
    </row>
    <row r="24" spans="2:16" ht="12.95" customHeight="1">
      <c r="B24" s="522" t="s">
        <v>106</v>
      </c>
      <c r="C24" s="523" t="s">
        <v>742</v>
      </c>
      <c r="D24" s="524">
        <v>0</v>
      </c>
      <c r="E24" s="34"/>
      <c r="F24" s="522" t="s">
        <v>106</v>
      </c>
      <c r="G24" s="523" t="s">
        <v>655</v>
      </c>
      <c r="H24" s="524">
        <v>0</v>
      </c>
      <c r="I24" s="34"/>
      <c r="J24" s="522" t="s">
        <v>106</v>
      </c>
      <c r="K24" s="523" t="s">
        <v>598</v>
      </c>
      <c r="L24" s="524">
        <v>0</v>
      </c>
      <c r="M24" s="34"/>
      <c r="N24" s="522" t="s">
        <v>106</v>
      </c>
      <c r="O24" s="523" t="s">
        <v>423</v>
      </c>
      <c r="P24" s="524">
        <v>0</v>
      </c>
    </row>
    <row r="25" spans="2:16" ht="12.95" customHeight="1">
      <c r="B25" s="522"/>
      <c r="C25" s="525" t="s">
        <v>28</v>
      </c>
      <c r="D25" s="526">
        <f>SUM(D17:D24)</f>
        <v>30</v>
      </c>
      <c r="E25" s="34"/>
      <c r="F25" s="522"/>
      <c r="G25" s="527" t="s">
        <v>28</v>
      </c>
      <c r="H25" s="526">
        <f>SUM(H17:H24)</f>
        <v>19</v>
      </c>
      <c r="I25" s="34"/>
      <c r="J25" s="522"/>
      <c r="K25" s="525" t="s">
        <v>28</v>
      </c>
      <c r="L25" s="526">
        <f>SUM(L17:L24)</f>
        <v>30</v>
      </c>
      <c r="M25" s="34"/>
      <c r="N25" s="522"/>
      <c r="O25" s="525" t="s">
        <v>28</v>
      </c>
      <c r="P25" s="526">
        <f>SUM(P17:P24)</f>
        <v>14</v>
      </c>
    </row>
    <row r="26" spans="2:16" ht="12.95" customHeight="1">
      <c r="B26" s="34"/>
      <c r="C26" s="34"/>
      <c r="D26" s="54"/>
      <c r="E26" s="34"/>
      <c r="F26" s="34"/>
      <c r="G26" s="34"/>
      <c r="H26" s="54"/>
      <c r="I26" s="34"/>
      <c r="J26" s="34"/>
      <c r="K26" s="34"/>
      <c r="L26" s="54"/>
      <c r="M26" s="34"/>
      <c r="N26" s="34"/>
      <c r="O26" s="34"/>
      <c r="P26" s="54"/>
    </row>
    <row r="27" spans="2:16" ht="12.95" customHeight="1">
      <c r="B27" s="764" t="s">
        <v>149</v>
      </c>
      <c r="C27" s="764"/>
      <c r="D27" s="519" t="s">
        <v>210</v>
      </c>
      <c r="E27" s="34"/>
      <c r="F27" s="764" t="s">
        <v>24</v>
      </c>
      <c r="G27" s="764"/>
      <c r="H27" s="519" t="s">
        <v>210</v>
      </c>
      <c r="I27" s="34"/>
      <c r="J27" s="768" t="s">
        <v>19</v>
      </c>
      <c r="K27" s="768"/>
      <c r="L27" s="519" t="s">
        <v>210</v>
      </c>
      <c r="M27" s="34"/>
      <c r="N27" s="764" t="s">
        <v>82</v>
      </c>
      <c r="O27" s="764"/>
      <c r="P27" s="519" t="s">
        <v>210</v>
      </c>
    </row>
    <row r="28" spans="2:16" ht="12.95" customHeight="1">
      <c r="B28" s="522" t="s">
        <v>102</v>
      </c>
      <c r="C28" s="523" t="s">
        <v>713</v>
      </c>
      <c r="D28" s="524">
        <v>9</v>
      </c>
      <c r="E28" s="34"/>
      <c r="F28" s="522" t="s">
        <v>102</v>
      </c>
      <c r="G28" s="523" t="s">
        <v>571</v>
      </c>
      <c r="H28" s="524">
        <v>6</v>
      </c>
      <c r="I28" s="34"/>
      <c r="J28" s="522" t="s">
        <v>102</v>
      </c>
      <c r="K28" s="523" t="s">
        <v>684</v>
      </c>
      <c r="L28" s="524">
        <v>3</v>
      </c>
      <c r="M28" s="34"/>
      <c r="N28" s="522" t="s">
        <v>102</v>
      </c>
      <c r="O28" s="523" t="s">
        <v>557</v>
      </c>
      <c r="P28" s="524">
        <v>6</v>
      </c>
    </row>
    <row r="29" spans="2:16" ht="12.95" customHeight="1">
      <c r="B29" s="522" t="s">
        <v>103</v>
      </c>
      <c r="C29" s="523" t="s">
        <v>717</v>
      </c>
      <c r="D29" s="524">
        <v>3</v>
      </c>
      <c r="E29" s="34"/>
      <c r="F29" s="522" t="s">
        <v>103</v>
      </c>
      <c r="G29" s="523" t="s">
        <v>574</v>
      </c>
      <c r="H29" s="524">
        <v>15</v>
      </c>
      <c r="I29" s="34"/>
      <c r="J29" s="522" t="s">
        <v>103</v>
      </c>
      <c r="K29" s="523" t="s">
        <v>686</v>
      </c>
      <c r="L29" s="524">
        <v>3</v>
      </c>
      <c r="M29" s="34"/>
      <c r="N29" s="522" t="s">
        <v>103</v>
      </c>
      <c r="O29" s="523" t="s">
        <v>558</v>
      </c>
      <c r="P29" s="524">
        <v>12</v>
      </c>
    </row>
    <row r="30" spans="2:16" ht="12.95" customHeight="1">
      <c r="B30" s="522" t="s">
        <v>103</v>
      </c>
      <c r="C30" s="523" t="s">
        <v>716</v>
      </c>
      <c r="D30" s="524">
        <v>6</v>
      </c>
      <c r="E30" s="34"/>
      <c r="F30" s="522" t="s">
        <v>103</v>
      </c>
      <c r="G30" s="529" t="s">
        <v>575</v>
      </c>
      <c r="H30" s="524">
        <v>0</v>
      </c>
      <c r="I30" s="34"/>
      <c r="J30" s="522" t="s">
        <v>103</v>
      </c>
      <c r="K30" s="523" t="s">
        <v>687</v>
      </c>
      <c r="L30" s="524">
        <v>0</v>
      </c>
      <c r="M30" s="34"/>
      <c r="N30" s="522" t="s">
        <v>103</v>
      </c>
      <c r="O30" s="523" t="s">
        <v>559</v>
      </c>
      <c r="P30" s="524">
        <v>0</v>
      </c>
    </row>
    <row r="31" spans="2:16" ht="12.95" customHeight="1">
      <c r="B31" s="522" t="s">
        <v>104</v>
      </c>
      <c r="C31" s="523" t="s">
        <v>719</v>
      </c>
      <c r="D31" s="524">
        <v>0</v>
      </c>
      <c r="E31" s="34"/>
      <c r="F31" s="522" t="s">
        <v>104</v>
      </c>
      <c r="G31" s="523" t="s">
        <v>576</v>
      </c>
      <c r="H31" s="524">
        <v>3</v>
      </c>
      <c r="I31" s="34"/>
      <c r="J31" s="522" t="s">
        <v>104</v>
      </c>
      <c r="K31" s="523" t="s">
        <v>690</v>
      </c>
      <c r="L31" s="524">
        <v>0</v>
      </c>
      <c r="M31" s="34"/>
      <c r="N31" s="522" t="s">
        <v>104</v>
      </c>
      <c r="O31" s="523" t="s">
        <v>854</v>
      </c>
      <c r="P31" s="524">
        <v>3</v>
      </c>
    </row>
    <row r="32" spans="2:16" ht="12.95" customHeight="1">
      <c r="B32" s="522" t="s">
        <v>104</v>
      </c>
      <c r="C32" s="523" t="s">
        <v>721</v>
      </c>
      <c r="D32" s="524">
        <v>3</v>
      </c>
      <c r="E32" s="34"/>
      <c r="F32" s="522" t="s">
        <v>104</v>
      </c>
      <c r="G32" s="523" t="s">
        <v>578</v>
      </c>
      <c r="H32" s="524">
        <v>3</v>
      </c>
      <c r="I32" s="34"/>
      <c r="J32" s="522" t="s">
        <v>104</v>
      </c>
      <c r="K32" s="523" t="s">
        <v>693</v>
      </c>
      <c r="L32" s="524">
        <v>3</v>
      </c>
      <c r="M32" s="34"/>
      <c r="N32" s="522" t="s">
        <v>104</v>
      </c>
      <c r="O32" s="523" t="s">
        <v>562</v>
      </c>
      <c r="P32" s="524">
        <v>3</v>
      </c>
    </row>
    <row r="33" spans="2:16" ht="12.95" customHeight="1">
      <c r="B33" s="522" t="s">
        <v>104</v>
      </c>
      <c r="C33" s="523" t="s">
        <v>723</v>
      </c>
      <c r="D33" s="524">
        <v>3</v>
      </c>
      <c r="E33" s="34"/>
      <c r="F33" s="522" t="s">
        <v>104</v>
      </c>
      <c r="G33" s="523" t="s">
        <v>580</v>
      </c>
      <c r="H33" s="524">
        <v>0</v>
      </c>
      <c r="I33" s="34"/>
      <c r="J33" s="522" t="s">
        <v>104</v>
      </c>
      <c r="K33" s="523" t="s">
        <v>692</v>
      </c>
      <c r="L33" s="524">
        <v>0</v>
      </c>
      <c r="M33" s="34"/>
      <c r="N33" s="522" t="s">
        <v>104</v>
      </c>
      <c r="O33" s="523" t="s">
        <v>565</v>
      </c>
      <c r="P33" s="524">
        <v>0</v>
      </c>
    </row>
    <row r="34" spans="2:16" ht="12.95" customHeight="1">
      <c r="B34" s="522" t="s">
        <v>105</v>
      </c>
      <c r="C34" s="523" t="s">
        <v>724</v>
      </c>
      <c r="D34" s="524">
        <v>3</v>
      </c>
      <c r="E34" s="34"/>
      <c r="F34" s="522" t="s">
        <v>105</v>
      </c>
      <c r="G34" s="523" t="s">
        <v>581</v>
      </c>
      <c r="H34" s="524">
        <v>13</v>
      </c>
      <c r="I34" s="34"/>
      <c r="J34" s="522" t="s">
        <v>105</v>
      </c>
      <c r="K34" s="523" t="s">
        <v>695</v>
      </c>
      <c r="L34" s="524">
        <v>2</v>
      </c>
      <c r="M34" s="34"/>
      <c r="N34" s="522" t="s">
        <v>105</v>
      </c>
      <c r="O34" s="523" t="s">
        <v>568</v>
      </c>
      <c r="P34" s="524">
        <v>8</v>
      </c>
    </row>
    <row r="35" spans="2:16" ht="12.95" customHeight="1">
      <c r="B35" s="522" t="s">
        <v>106</v>
      </c>
      <c r="C35" s="523" t="s">
        <v>726</v>
      </c>
      <c r="D35" s="524">
        <v>0</v>
      </c>
      <c r="E35" s="34"/>
      <c r="F35" s="522" t="s">
        <v>106</v>
      </c>
      <c r="G35" s="523" t="s">
        <v>584</v>
      </c>
      <c r="H35" s="524">
        <v>0</v>
      </c>
      <c r="I35" s="34"/>
      <c r="J35" s="522" t="s">
        <v>106</v>
      </c>
      <c r="K35" s="523" t="s">
        <v>697</v>
      </c>
      <c r="L35" s="524">
        <v>0</v>
      </c>
      <c r="M35" s="34"/>
      <c r="N35" s="522" t="s">
        <v>106</v>
      </c>
      <c r="O35" s="523" t="s">
        <v>569</v>
      </c>
      <c r="P35" s="524">
        <v>0</v>
      </c>
    </row>
    <row r="36" spans="2:16" ht="12.95" customHeight="1">
      <c r="B36" s="522"/>
      <c r="C36" s="525" t="s">
        <v>28</v>
      </c>
      <c r="D36" s="526">
        <f>SUM(D28:D35)</f>
        <v>27</v>
      </c>
      <c r="E36" s="34"/>
      <c r="F36" s="522"/>
      <c r="G36" s="525" t="s">
        <v>28</v>
      </c>
      <c r="H36" s="526">
        <f>SUM(H28:H35)</f>
        <v>40</v>
      </c>
      <c r="I36" s="34"/>
      <c r="J36" s="522"/>
      <c r="K36" s="525" t="s">
        <v>28</v>
      </c>
      <c r="L36" s="526">
        <f>SUM(L28:L35)</f>
        <v>11</v>
      </c>
      <c r="M36" s="34"/>
      <c r="N36" s="523"/>
      <c r="O36" s="527" t="s">
        <v>28</v>
      </c>
      <c r="P36" s="526">
        <f>SUM(P28:P35)</f>
        <v>32</v>
      </c>
    </row>
    <row r="37" spans="2:16" ht="12.95" customHeight="1">
      <c r="B37" s="34"/>
      <c r="C37" s="34"/>
      <c r="D37" s="54"/>
      <c r="E37" s="34"/>
      <c r="F37" s="34"/>
      <c r="G37" s="45"/>
      <c r="H37" s="54"/>
      <c r="I37" s="34"/>
      <c r="J37" s="34"/>
      <c r="K37" s="45"/>
      <c r="L37" s="530"/>
      <c r="M37" s="34"/>
      <c r="N37" s="34"/>
      <c r="O37" s="45"/>
      <c r="P37" s="54"/>
    </row>
    <row r="38" spans="2:16" ht="12.95" customHeight="1">
      <c r="B38" s="764" t="s">
        <v>57</v>
      </c>
      <c r="C38" s="764"/>
      <c r="D38" s="519" t="s">
        <v>210</v>
      </c>
      <c r="E38" s="34"/>
      <c r="F38" s="764" t="s">
        <v>183</v>
      </c>
      <c r="G38" s="764"/>
      <c r="H38" s="519" t="s">
        <v>210</v>
      </c>
      <c r="I38" s="34"/>
      <c r="J38" s="764" t="s">
        <v>151</v>
      </c>
      <c r="K38" s="764"/>
      <c r="L38" s="519" t="s">
        <v>210</v>
      </c>
      <c r="M38" s="34"/>
      <c r="N38" s="764" t="s">
        <v>150</v>
      </c>
      <c r="O38" s="764"/>
      <c r="P38" s="519" t="s">
        <v>210</v>
      </c>
    </row>
    <row r="39" spans="2:16" ht="12.95" customHeight="1">
      <c r="B39" s="522" t="s">
        <v>102</v>
      </c>
      <c r="C39" s="523" t="s">
        <v>699</v>
      </c>
      <c r="D39" s="524">
        <v>9</v>
      </c>
      <c r="E39" s="34"/>
      <c r="F39" s="522" t="s">
        <v>102</v>
      </c>
      <c r="G39" s="523" t="s">
        <v>657</v>
      </c>
      <c r="H39" s="524">
        <v>12</v>
      </c>
      <c r="I39" s="34"/>
      <c r="J39" s="522" t="s">
        <v>102</v>
      </c>
      <c r="K39" s="523" t="s">
        <v>628</v>
      </c>
      <c r="L39" s="524">
        <v>6</v>
      </c>
      <c r="M39" s="34"/>
      <c r="N39" s="522" t="s">
        <v>102</v>
      </c>
      <c r="O39" s="523" t="s">
        <v>670</v>
      </c>
      <c r="P39" s="524">
        <v>3</v>
      </c>
    </row>
    <row r="40" spans="2:16" ht="12.95" customHeight="1">
      <c r="B40" s="522" t="s">
        <v>103</v>
      </c>
      <c r="C40" s="523" t="s">
        <v>702</v>
      </c>
      <c r="D40" s="524">
        <v>0</v>
      </c>
      <c r="E40" s="34"/>
      <c r="F40" s="522" t="s">
        <v>103</v>
      </c>
      <c r="G40" s="523" t="s">
        <v>660</v>
      </c>
      <c r="H40" s="524">
        <v>0</v>
      </c>
      <c r="I40" s="34"/>
      <c r="J40" s="522" t="s">
        <v>103</v>
      </c>
      <c r="K40" s="523" t="s">
        <v>493</v>
      </c>
      <c r="L40" s="524">
        <v>0</v>
      </c>
      <c r="M40" s="34"/>
      <c r="N40" s="522" t="s">
        <v>103</v>
      </c>
      <c r="O40" s="523" t="s">
        <v>673</v>
      </c>
      <c r="P40" s="524">
        <v>12</v>
      </c>
    </row>
    <row r="41" spans="2:16" ht="12.95" customHeight="1">
      <c r="B41" s="522" t="s">
        <v>103</v>
      </c>
      <c r="C41" s="523" t="s">
        <v>703</v>
      </c>
      <c r="D41" s="524">
        <v>3</v>
      </c>
      <c r="E41" s="34"/>
      <c r="F41" s="522" t="s">
        <v>103</v>
      </c>
      <c r="G41" s="523" t="s">
        <v>661</v>
      </c>
      <c r="H41" s="524">
        <v>0</v>
      </c>
      <c r="I41" s="34"/>
      <c r="J41" s="522" t="s">
        <v>103</v>
      </c>
      <c r="K41" s="523" t="s">
        <v>631</v>
      </c>
      <c r="L41" s="524">
        <v>0</v>
      </c>
      <c r="M41" s="34"/>
      <c r="N41" s="522" t="s">
        <v>103</v>
      </c>
      <c r="O41" s="523" t="s">
        <v>676</v>
      </c>
      <c r="P41" s="524">
        <v>0</v>
      </c>
    </row>
    <row r="42" spans="2:16" ht="12.95" customHeight="1">
      <c r="B42" s="522" t="s">
        <v>104</v>
      </c>
      <c r="C42" s="523" t="s">
        <v>708</v>
      </c>
      <c r="D42" s="524">
        <v>0</v>
      </c>
      <c r="E42" s="34"/>
      <c r="F42" s="522" t="s">
        <v>104</v>
      </c>
      <c r="G42" s="523" t="s">
        <v>663</v>
      </c>
      <c r="H42" s="524">
        <v>0</v>
      </c>
      <c r="I42" s="34"/>
      <c r="J42" s="522" t="s">
        <v>104</v>
      </c>
      <c r="K42" s="523" t="s">
        <v>633</v>
      </c>
      <c r="L42" s="524">
        <v>6</v>
      </c>
      <c r="M42" s="34"/>
      <c r="N42" s="522" t="s">
        <v>104</v>
      </c>
      <c r="O42" s="523" t="s">
        <v>498</v>
      </c>
      <c r="P42" s="524">
        <v>0</v>
      </c>
    </row>
    <row r="43" spans="2:16" ht="12.95" customHeight="1">
      <c r="B43" s="522" t="s">
        <v>104</v>
      </c>
      <c r="C43" s="523" t="s">
        <v>707</v>
      </c>
      <c r="D43" s="524">
        <v>0</v>
      </c>
      <c r="E43" s="34"/>
      <c r="F43" s="522" t="s">
        <v>104</v>
      </c>
      <c r="G43" s="523" t="s">
        <v>491</v>
      </c>
      <c r="H43" s="524">
        <v>4</v>
      </c>
      <c r="I43" s="34"/>
      <c r="J43" s="522" t="s">
        <v>104</v>
      </c>
      <c r="K43" s="523" t="s">
        <v>634</v>
      </c>
      <c r="L43" s="524">
        <v>0</v>
      </c>
      <c r="M43" s="34"/>
      <c r="N43" s="522" t="s">
        <v>104</v>
      </c>
      <c r="O43" s="523" t="s">
        <v>677</v>
      </c>
      <c r="P43" s="524">
        <v>0</v>
      </c>
    </row>
    <row r="44" spans="2:16" ht="12.95" customHeight="1">
      <c r="B44" s="522" t="s">
        <v>104</v>
      </c>
      <c r="C44" s="523" t="s">
        <v>706</v>
      </c>
      <c r="D44" s="524">
        <v>0</v>
      </c>
      <c r="E44" s="34"/>
      <c r="F44" s="522" t="s">
        <v>104</v>
      </c>
      <c r="G44" s="523" t="s">
        <v>666</v>
      </c>
      <c r="H44" s="524">
        <v>6</v>
      </c>
      <c r="I44" s="34"/>
      <c r="J44" s="522" t="s">
        <v>104</v>
      </c>
      <c r="K44" s="523" t="s">
        <v>636</v>
      </c>
      <c r="L44" s="524">
        <v>0</v>
      </c>
      <c r="M44" s="34"/>
      <c r="N44" s="522" t="s">
        <v>104</v>
      </c>
      <c r="O44" s="523" t="s">
        <v>679</v>
      </c>
      <c r="P44" s="524">
        <v>0</v>
      </c>
    </row>
    <row r="45" spans="2:16" ht="12.95" customHeight="1">
      <c r="B45" s="522" t="s">
        <v>105</v>
      </c>
      <c r="C45" s="523" t="s">
        <v>710</v>
      </c>
      <c r="D45" s="524">
        <v>1</v>
      </c>
      <c r="E45" s="34"/>
      <c r="F45" s="522" t="s">
        <v>105</v>
      </c>
      <c r="G45" s="523" t="s">
        <v>667</v>
      </c>
      <c r="H45" s="524">
        <v>4</v>
      </c>
      <c r="I45" s="34"/>
      <c r="J45" s="522" t="s">
        <v>105</v>
      </c>
      <c r="K45" s="523" t="s">
        <v>638</v>
      </c>
      <c r="L45" s="524">
        <v>1</v>
      </c>
      <c r="M45" s="34"/>
      <c r="N45" s="522" t="s">
        <v>105</v>
      </c>
      <c r="O45" s="523" t="s">
        <v>681</v>
      </c>
      <c r="P45" s="524">
        <v>7</v>
      </c>
    </row>
    <row r="46" spans="2:16" ht="12.95" customHeight="1">
      <c r="B46" s="522" t="s">
        <v>106</v>
      </c>
      <c r="C46" s="523" t="s">
        <v>712</v>
      </c>
      <c r="D46" s="524">
        <v>0</v>
      </c>
      <c r="E46" s="34"/>
      <c r="F46" s="522" t="s">
        <v>106</v>
      </c>
      <c r="G46" s="523" t="s">
        <v>668</v>
      </c>
      <c r="H46" s="524">
        <v>0</v>
      </c>
      <c r="I46" s="34"/>
      <c r="J46" s="522" t="s">
        <v>106</v>
      </c>
      <c r="K46" s="523" t="s">
        <v>639</v>
      </c>
      <c r="L46" s="524">
        <v>0</v>
      </c>
      <c r="M46" s="34"/>
      <c r="N46" s="522" t="s">
        <v>106</v>
      </c>
      <c r="O46" s="523" t="s">
        <v>682</v>
      </c>
      <c r="P46" s="524">
        <v>0</v>
      </c>
    </row>
    <row r="47" spans="2:16" ht="12.95" customHeight="1">
      <c r="B47" s="522"/>
      <c r="C47" s="525" t="s">
        <v>28</v>
      </c>
      <c r="D47" s="526">
        <f>SUM(D39:D46)</f>
        <v>13</v>
      </c>
      <c r="E47" s="34"/>
      <c r="F47" s="522"/>
      <c r="G47" s="525" t="s">
        <v>28</v>
      </c>
      <c r="H47" s="526">
        <f>SUM(H39:H46)</f>
        <v>26</v>
      </c>
      <c r="I47" s="34"/>
      <c r="J47" s="522"/>
      <c r="K47" s="525" t="s">
        <v>28</v>
      </c>
      <c r="L47" s="526">
        <f>SUM(L39:L46)</f>
        <v>13</v>
      </c>
      <c r="M47" s="34"/>
      <c r="N47" s="522"/>
      <c r="O47" s="525" t="s">
        <v>28</v>
      </c>
      <c r="P47" s="526">
        <f>SUM(P39:P46)</f>
        <v>22</v>
      </c>
    </row>
    <row r="48" spans="2:16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1" ht="12.95" customHeight="1">
      <c r="B49" s="778" t="s">
        <v>30</v>
      </c>
      <c r="C49" s="778"/>
      <c r="D49" s="778"/>
      <c r="E49" s="778"/>
      <c r="F49" s="778"/>
      <c r="G49" s="778"/>
      <c r="H49" s="778"/>
      <c r="I49" s="778"/>
      <c r="J49" s="778"/>
      <c r="K49" s="778"/>
      <c r="L49" s="778"/>
      <c r="M49" s="778"/>
      <c r="N49" s="778"/>
      <c r="O49" s="532" t="s">
        <v>33</v>
      </c>
      <c r="P49" s="533"/>
    </row>
    <row r="50" spans="2:21" ht="12.95" customHeight="1">
      <c r="B50" s="534"/>
      <c r="C50" s="535" t="s">
        <v>853</v>
      </c>
      <c r="D50" s="536">
        <f>L25</f>
        <v>30</v>
      </c>
      <c r="E50" s="537"/>
      <c r="F50" s="538" t="s">
        <v>81</v>
      </c>
      <c r="G50" s="535" t="s">
        <v>19</v>
      </c>
      <c r="H50" s="536">
        <f>L36</f>
        <v>11</v>
      </c>
      <c r="I50" s="537"/>
      <c r="J50" s="568" t="s">
        <v>31</v>
      </c>
      <c r="K50" s="535" t="s">
        <v>850</v>
      </c>
      <c r="L50" s="536">
        <f>H36</f>
        <v>40</v>
      </c>
      <c r="M50" s="537"/>
      <c r="N50" s="535"/>
      <c r="O50" s="535" t="s">
        <v>239</v>
      </c>
      <c r="P50" s="539">
        <f>D25</f>
        <v>30</v>
      </c>
      <c r="R50" s="780"/>
      <c r="S50" s="780"/>
      <c r="T50" s="780"/>
      <c r="U50" s="150"/>
    </row>
    <row r="51" spans="2:21" ht="12.95" customHeight="1">
      <c r="B51" s="540" t="s">
        <v>81</v>
      </c>
      <c r="C51" s="45" t="s">
        <v>20</v>
      </c>
      <c r="D51" s="64">
        <f>L14</f>
        <v>45</v>
      </c>
      <c r="E51" s="64"/>
      <c r="F51" s="64"/>
      <c r="G51" s="45" t="s">
        <v>851</v>
      </c>
      <c r="H51" s="64">
        <f>D47</f>
        <v>13</v>
      </c>
      <c r="I51" s="34"/>
      <c r="J51" s="145"/>
      <c r="K51" s="45" t="s">
        <v>183</v>
      </c>
      <c r="L51" s="64">
        <f>H47</f>
        <v>26</v>
      </c>
      <c r="M51" s="34"/>
      <c r="N51" s="145" t="s">
        <v>81</v>
      </c>
      <c r="O51" s="45" t="s">
        <v>82</v>
      </c>
      <c r="P51" s="541">
        <f>P36</f>
        <v>32</v>
      </c>
      <c r="R51" s="780"/>
      <c r="S51" s="780"/>
      <c r="T51" s="780"/>
      <c r="U51" s="355"/>
    </row>
    <row r="52" spans="2:21" ht="12.95" customHeight="1">
      <c r="B52" s="542"/>
      <c r="E52" s="34"/>
      <c r="F52" s="54"/>
      <c r="I52" s="34"/>
      <c r="J52" s="54"/>
      <c r="K52" s="150"/>
      <c r="L52" s="150"/>
      <c r="M52" s="34"/>
      <c r="N52" s="34"/>
      <c r="P52" s="543"/>
      <c r="R52" s="780"/>
      <c r="S52" s="780"/>
      <c r="T52" s="780"/>
      <c r="U52" s="355"/>
    </row>
    <row r="53" spans="2:21" ht="12.95" customHeight="1">
      <c r="B53" s="540" t="s">
        <v>81</v>
      </c>
      <c r="C53" s="45" t="s">
        <v>150</v>
      </c>
      <c r="D53" s="64">
        <f>P47</f>
        <v>22</v>
      </c>
      <c r="E53" s="34"/>
      <c r="F53" s="145" t="s">
        <v>81</v>
      </c>
      <c r="G53" s="45" t="s">
        <v>26</v>
      </c>
      <c r="H53" s="64">
        <f>P14</f>
        <v>18</v>
      </c>
      <c r="I53" s="34"/>
      <c r="J53" s="145"/>
      <c r="K53" s="45" t="s">
        <v>238</v>
      </c>
      <c r="L53" s="64">
        <f>P25</f>
        <v>14</v>
      </c>
      <c r="M53" s="34"/>
      <c r="N53" s="145" t="s">
        <v>81</v>
      </c>
      <c r="O53" s="45" t="s">
        <v>855</v>
      </c>
      <c r="P53" s="541">
        <f>D36</f>
        <v>27</v>
      </c>
      <c r="R53" s="780"/>
      <c r="S53" s="780"/>
      <c r="T53" s="780"/>
      <c r="U53" s="355"/>
    </row>
    <row r="54" spans="2:21" ht="12.95" customHeight="1">
      <c r="B54" s="544"/>
      <c r="C54" s="545" t="s">
        <v>372</v>
      </c>
      <c r="D54" s="546">
        <f>L47</f>
        <v>13</v>
      </c>
      <c r="E54" s="545"/>
      <c r="F54" s="546"/>
      <c r="G54" s="545" t="s">
        <v>852</v>
      </c>
      <c r="H54" s="546">
        <f>H25</f>
        <v>19</v>
      </c>
      <c r="I54" s="547"/>
      <c r="J54" s="567" t="s">
        <v>81</v>
      </c>
      <c r="K54" s="545" t="s">
        <v>145</v>
      </c>
      <c r="L54" s="546">
        <f>H14</f>
        <v>19</v>
      </c>
      <c r="M54" s="547"/>
      <c r="N54" s="546"/>
      <c r="O54" s="545" t="s">
        <v>756</v>
      </c>
      <c r="P54" s="548">
        <f>D14</f>
        <v>27</v>
      </c>
      <c r="R54" s="780"/>
      <c r="S54" s="780"/>
      <c r="T54" s="780"/>
      <c r="U54" s="355"/>
    </row>
    <row r="55" spans="2:21" ht="12.95" customHeight="1">
      <c r="B55" s="549"/>
      <c r="C55" s="549"/>
      <c r="D55" s="34"/>
      <c r="E55" s="34"/>
      <c r="F55" s="34"/>
      <c r="G55" s="34"/>
      <c r="H55" s="34"/>
      <c r="I55" s="34"/>
      <c r="J55" s="549"/>
      <c r="K55" s="549"/>
      <c r="L55" s="34"/>
      <c r="M55" s="34"/>
      <c r="N55" s="34"/>
      <c r="O55" s="34"/>
      <c r="P55" s="34"/>
      <c r="R55" s="780"/>
      <c r="S55" s="780"/>
      <c r="T55" s="780"/>
      <c r="U55" s="355"/>
    </row>
    <row r="56" spans="2:21" ht="12.95" customHeight="1">
      <c r="B56" s="779" t="s">
        <v>113</v>
      </c>
      <c r="C56" s="779"/>
      <c r="D56" s="550" t="s">
        <v>29</v>
      </c>
      <c r="E56" s="34"/>
      <c r="F56" s="551" t="s">
        <v>32</v>
      </c>
      <c r="G56" s="552"/>
      <c r="H56" s="552"/>
      <c r="I56" s="552"/>
      <c r="J56" s="552"/>
      <c r="K56" s="552"/>
      <c r="L56" s="550"/>
      <c r="M56" s="45"/>
      <c r="N56" s="551" t="s">
        <v>407</v>
      </c>
      <c r="O56" s="552"/>
      <c r="P56" s="550"/>
      <c r="R56" s="780"/>
      <c r="S56" s="780"/>
      <c r="T56" s="780"/>
      <c r="U56" s="355"/>
    </row>
    <row r="57" spans="2:21" ht="12.95" customHeight="1">
      <c r="B57" s="553" t="s">
        <v>20</v>
      </c>
      <c r="C57" s="554"/>
      <c r="D57" s="524">
        <f>$L$14</f>
        <v>45</v>
      </c>
      <c r="E57" s="34"/>
      <c r="F57" s="765" t="s">
        <v>857</v>
      </c>
      <c r="G57" s="765"/>
      <c r="H57" s="765"/>
      <c r="I57" s="765"/>
      <c r="J57" s="765"/>
      <c r="K57" s="765"/>
      <c r="L57" s="765"/>
      <c r="M57" s="34"/>
      <c r="N57" s="555" t="s">
        <v>154</v>
      </c>
      <c r="O57" s="535"/>
      <c r="P57" s="556"/>
      <c r="R57" s="780"/>
      <c r="S57" s="780"/>
      <c r="T57" s="780"/>
      <c r="U57" s="355"/>
    </row>
    <row r="58" spans="2:21" ht="12.95" customHeight="1">
      <c r="B58" s="553" t="s">
        <v>24</v>
      </c>
      <c r="C58" s="554"/>
      <c r="D58" s="524">
        <f>$H$36</f>
        <v>40</v>
      </c>
      <c r="E58" s="34"/>
      <c r="F58" s="765" t="s">
        <v>858</v>
      </c>
      <c r="G58" s="765"/>
      <c r="H58" s="765"/>
      <c r="I58" s="765"/>
      <c r="J58" s="765"/>
      <c r="K58" s="765"/>
      <c r="L58" s="765"/>
      <c r="M58" s="34"/>
      <c r="N58" s="557" t="s">
        <v>856</v>
      </c>
      <c r="O58" s="547"/>
      <c r="P58" s="558">
        <f>MAX(D6:D12,H6:H12,L6:L12,P6:P12,D17:D23,H17:H23,L17:L23,P17:P23,D28:D34,H28:H34,L28:L34,P28:P34,D39:D45,H39:H45,L39:L45,P39:P45)</f>
        <v>20</v>
      </c>
      <c r="R58" s="151"/>
      <c r="S58" s="426"/>
      <c r="T58" s="357"/>
      <c r="U58" s="355"/>
    </row>
    <row r="59" spans="2:21" ht="12.95" customHeight="1">
      <c r="B59" s="553" t="s">
        <v>82</v>
      </c>
      <c r="C59" s="554"/>
      <c r="D59" s="524">
        <f>$P$36</f>
        <v>32</v>
      </c>
      <c r="E59" s="34"/>
      <c r="F59" s="765" t="s">
        <v>859</v>
      </c>
      <c r="G59" s="765"/>
      <c r="H59" s="765"/>
      <c r="I59" s="765"/>
      <c r="J59" s="765"/>
      <c r="K59" s="765"/>
      <c r="L59" s="765"/>
      <c r="M59" s="34"/>
      <c r="N59" s="555" t="s">
        <v>155</v>
      </c>
      <c r="O59" s="535"/>
      <c r="P59" s="556"/>
    </row>
    <row r="60" spans="2:21" ht="12.95" customHeight="1">
      <c r="B60" s="553" t="s">
        <v>21</v>
      </c>
      <c r="C60" s="554"/>
      <c r="D60" s="524">
        <f>$D$25</f>
        <v>30</v>
      </c>
      <c r="E60" s="34"/>
      <c r="F60" s="765" t="s">
        <v>860</v>
      </c>
      <c r="G60" s="765"/>
      <c r="H60" s="765"/>
      <c r="I60" s="765"/>
      <c r="J60" s="765"/>
      <c r="K60" s="765"/>
      <c r="L60" s="765"/>
      <c r="M60" s="34"/>
      <c r="N60" s="557" t="s">
        <v>20</v>
      </c>
      <c r="O60" s="545"/>
      <c r="P60" s="558">
        <f>MAX(D14,H14,L14,P14,D25,H25,L25,P25,D36,H36,L36,P36,D47,H47,L47,P47)</f>
        <v>45</v>
      </c>
    </row>
    <row r="61" spans="2:21" ht="12.95" customHeight="1">
      <c r="B61" s="553" t="s">
        <v>25</v>
      </c>
      <c r="C61" s="554"/>
      <c r="D61" s="524">
        <f>$L$25</f>
        <v>30</v>
      </c>
      <c r="E61" s="34"/>
      <c r="F61" s="765" t="s">
        <v>861</v>
      </c>
      <c r="G61" s="765"/>
      <c r="H61" s="765"/>
      <c r="I61" s="765"/>
      <c r="J61" s="765"/>
      <c r="K61" s="765"/>
      <c r="L61" s="765"/>
      <c r="M61" s="34"/>
      <c r="N61" s="559" t="s">
        <v>156</v>
      </c>
      <c r="O61" s="34"/>
      <c r="P61" s="560"/>
    </row>
    <row r="62" spans="2:21" ht="12.95" customHeight="1">
      <c r="B62" s="553" t="s">
        <v>149</v>
      </c>
      <c r="C62" s="554"/>
      <c r="D62" s="524">
        <f>$D$36</f>
        <v>27</v>
      </c>
      <c r="E62" s="34"/>
      <c r="F62" s="766" t="s">
        <v>863</v>
      </c>
      <c r="G62" s="765"/>
      <c r="H62" s="765"/>
      <c r="I62" s="765"/>
      <c r="J62" s="765"/>
      <c r="K62" s="765"/>
      <c r="L62" s="765"/>
      <c r="M62" s="34"/>
      <c r="N62" s="561" t="s">
        <v>19</v>
      </c>
      <c r="O62" s="45"/>
      <c r="P62" s="560">
        <f>MIN(D14,H14,L14,P14,D25,H25,L25,P25,D36,H36,L36,P36,D47,H47,L47,P47)</f>
        <v>11</v>
      </c>
    </row>
    <row r="63" spans="2:21" ht="12.95" customHeight="1">
      <c r="B63" s="553" t="s">
        <v>107</v>
      </c>
      <c r="C63" s="554"/>
      <c r="D63" s="524">
        <f>$D$14</f>
        <v>27</v>
      </c>
      <c r="E63" s="34"/>
      <c r="F63" s="765" t="s">
        <v>862</v>
      </c>
      <c r="G63" s="765"/>
      <c r="H63" s="765"/>
      <c r="I63" s="765"/>
      <c r="J63" s="765"/>
      <c r="K63" s="765"/>
      <c r="L63" s="765"/>
      <c r="M63" s="34"/>
      <c r="N63" s="555" t="s">
        <v>166</v>
      </c>
      <c r="O63" s="537"/>
      <c r="P63" s="539"/>
    </row>
    <row r="64" spans="2:21" ht="12.95" customHeight="1">
      <c r="B64" s="553" t="s">
        <v>183</v>
      </c>
      <c r="C64" s="554"/>
      <c r="D64" s="524">
        <f>$H$47</f>
        <v>26</v>
      </c>
      <c r="E64" s="34"/>
      <c r="F64" s="765" t="s">
        <v>864</v>
      </c>
      <c r="G64" s="765"/>
      <c r="H64" s="765"/>
      <c r="I64" s="765"/>
      <c r="J64" s="765"/>
      <c r="K64" s="765"/>
      <c r="L64" s="765"/>
      <c r="M64" s="34"/>
      <c r="N64" s="767" t="s">
        <v>21</v>
      </c>
      <c r="O64" s="767"/>
      <c r="P64" s="558">
        <v>12</v>
      </c>
    </row>
    <row r="65" spans="2:30" ht="12.95" customHeight="1">
      <c r="B65" s="553" t="s">
        <v>150</v>
      </c>
      <c r="C65" s="554"/>
      <c r="D65" s="524">
        <f>$P$47</f>
        <v>22</v>
      </c>
      <c r="E65" s="34"/>
      <c r="F65" s="765" t="s">
        <v>865</v>
      </c>
      <c r="G65" s="765"/>
      <c r="H65" s="765"/>
      <c r="I65" s="765"/>
      <c r="J65" s="765"/>
      <c r="K65" s="765"/>
      <c r="L65" s="765"/>
      <c r="M65" s="34"/>
      <c r="N65" s="34"/>
      <c r="O65" s="34"/>
      <c r="P65" s="34"/>
    </row>
    <row r="66" spans="2:30" ht="12.95" customHeight="1">
      <c r="B66" s="553" t="s">
        <v>408</v>
      </c>
      <c r="C66" s="554"/>
      <c r="D66" s="524">
        <f>$H$25</f>
        <v>19</v>
      </c>
      <c r="E66" s="34"/>
      <c r="F66" s="765" t="s">
        <v>866</v>
      </c>
      <c r="G66" s="765"/>
      <c r="H66" s="765"/>
      <c r="I66" s="765"/>
      <c r="J66" s="765"/>
      <c r="K66" s="765"/>
      <c r="L66" s="765"/>
      <c r="M66" s="34"/>
      <c r="N66" s="569" t="s">
        <v>114</v>
      </c>
      <c r="O66" s="531"/>
      <c r="P66" s="570"/>
      <c r="R66" s="45"/>
      <c r="S66" s="64"/>
      <c r="T66" s="34"/>
      <c r="U66" s="64"/>
      <c r="V66" s="45"/>
      <c r="W66" s="64"/>
      <c r="X66" s="34"/>
      <c r="Y66" s="64"/>
      <c r="Z66" s="45"/>
      <c r="AA66" s="64"/>
      <c r="AB66" s="34"/>
      <c r="AC66" s="45"/>
      <c r="AD66" s="45"/>
    </row>
    <row r="67" spans="2:30" ht="12.95" customHeight="1">
      <c r="B67" s="553" t="s">
        <v>145</v>
      </c>
      <c r="C67" s="554"/>
      <c r="D67" s="524">
        <f>$H$14</f>
        <v>19</v>
      </c>
      <c r="E67" s="34"/>
      <c r="F67" s="765" t="s">
        <v>867</v>
      </c>
      <c r="G67" s="765"/>
      <c r="H67" s="765"/>
      <c r="I67" s="765"/>
      <c r="J67" s="765"/>
      <c r="K67" s="765"/>
      <c r="L67" s="765"/>
      <c r="M67" s="34"/>
      <c r="N67" s="777" t="s">
        <v>875</v>
      </c>
      <c r="O67" s="777"/>
      <c r="P67" s="777"/>
      <c r="R67" s="45"/>
      <c r="S67" s="64"/>
      <c r="T67" s="34"/>
      <c r="U67" s="355"/>
      <c r="V67" s="357"/>
      <c r="W67" s="357"/>
      <c r="X67" s="34"/>
      <c r="Y67" s="45"/>
      <c r="Z67" s="45"/>
      <c r="AA67" s="64"/>
      <c r="AB67" s="34"/>
      <c r="AC67" s="64"/>
      <c r="AD67" s="45"/>
    </row>
    <row r="68" spans="2:30" ht="12.95" customHeight="1">
      <c r="B68" s="553" t="s">
        <v>26</v>
      </c>
      <c r="C68" s="554"/>
      <c r="D68" s="524">
        <f>$P$14</f>
        <v>18</v>
      </c>
      <c r="E68" s="34"/>
      <c r="F68" s="765" t="s">
        <v>868</v>
      </c>
      <c r="G68" s="765"/>
      <c r="H68" s="765"/>
      <c r="I68" s="765"/>
      <c r="J68" s="765"/>
      <c r="K68" s="765"/>
      <c r="L68" s="765"/>
      <c r="M68" s="34"/>
      <c r="N68" s="777" t="s">
        <v>876</v>
      </c>
      <c r="O68" s="777"/>
      <c r="P68" s="777"/>
      <c r="R68" s="150"/>
      <c r="S68" s="150"/>
      <c r="T68" s="34"/>
      <c r="U68" s="355"/>
      <c r="V68" s="357"/>
      <c r="W68" s="357"/>
      <c r="X68" s="34"/>
      <c r="Y68" s="34"/>
      <c r="Z68" s="150"/>
      <c r="AA68" s="150"/>
      <c r="AB68" s="34"/>
      <c r="AC68" s="34"/>
      <c r="AD68" s="150"/>
    </row>
    <row r="69" spans="2:30" ht="12.95" customHeight="1">
      <c r="B69" s="553" t="s">
        <v>111</v>
      </c>
      <c r="C69" s="554"/>
      <c r="D69" s="524">
        <f>$P$25</f>
        <v>14</v>
      </c>
      <c r="E69" s="34"/>
      <c r="F69" s="769" t="s">
        <v>869</v>
      </c>
      <c r="G69" s="769"/>
      <c r="H69" s="769"/>
      <c r="I69" s="769"/>
      <c r="J69" s="769"/>
      <c r="K69" s="769"/>
      <c r="L69" s="769"/>
      <c r="M69" s="34"/>
      <c r="N69" s="777" t="s">
        <v>877</v>
      </c>
      <c r="O69" s="777"/>
      <c r="P69" s="777"/>
      <c r="R69" s="45"/>
      <c r="S69" s="64"/>
      <c r="T69" s="34"/>
      <c r="U69" s="357"/>
      <c r="V69" s="357"/>
      <c r="W69" s="355"/>
      <c r="X69" s="34"/>
      <c r="Y69" s="64"/>
      <c r="Z69" s="45"/>
      <c r="AA69" s="64"/>
      <c r="AB69" s="34"/>
      <c r="AC69" s="64"/>
      <c r="AD69" s="45"/>
    </row>
    <row r="70" spans="2:30" ht="12.95" customHeight="1">
      <c r="B70" s="553" t="s">
        <v>57</v>
      </c>
      <c r="C70" s="554"/>
      <c r="D70" s="524">
        <f>$D$47</f>
        <v>13</v>
      </c>
      <c r="E70" s="34"/>
      <c r="F70" s="765" t="s">
        <v>870</v>
      </c>
      <c r="G70" s="765"/>
      <c r="H70" s="765"/>
      <c r="I70" s="765"/>
      <c r="J70" s="765"/>
      <c r="K70" s="765"/>
      <c r="L70" s="765"/>
      <c r="M70" s="34"/>
      <c r="N70" s="777" t="s">
        <v>878</v>
      </c>
      <c r="O70" s="777"/>
      <c r="P70" s="777"/>
      <c r="R70" s="45"/>
      <c r="S70" s="64"/>
      <c r="T70" s="45"/>
      <c r="U70" s="355"/>
      <c r="V70" s="357"/>
      <c r="W70" s="357"/>
      <c r="X70" s="34"/>
      <c r="Y70" s="64"/>
      <c r="Z70" s="45"/>
      <c r="AA70" s="64"/>
      <c r="AB70" s="34"/>
      <c r="AC70" s="64"/>
      <c r="AD70" s="45"/>
    </row>
    <row r="71" spans="2:30" ht="12.95" customHeight="1">
      <c r="B71" s="553" t="s">
        <v>151</v>
      </c>
      <c r="C71" s="554"/>
      <c r="D71" s="524">
        <f>$L$47</f>
        <v>13</v>
      </c>
      <c r="E71" s="34"/>
      <c r="F71" s="765" t="s">
        <v>871</v>
      </c>
      <c r="G71" s="765"/>
      <c r="H71" s="765"/>
      <c r="I71" s="765"/>
      <c r="J71" s="765"/>
      <c r="K71" s="765"/>
      <c r="L71" s="765"/>
      <c r="M71" s="34"/>
      <c r="N71" s="777" t="s">
        <v>879</v>
      </c>
      <c r="O71" s="777"/>
      <c r="P71" s="777"/>
      <c r="R71" s="34"/>
      <c r="U71" s="355"/>
      <c r="V71" s="357"/>
      <c r="W71" s="357"/>
    </row>
    <row r="72" spans="2:30" ht="12.95" customHeight="1">
      <c r="B72" s="553" t="s">
        <v>19</v>
      </c>
      <c r="C72" s="554"/>
      <c r="D72" s="524">
        <f>$L$36</f>
        <v>11</v>
      </c>
      <c r="E72" s="34"/>
      <c r="F72" s="765" t="s">
        <v>872</v>
      </c>
      <c r="G72" s="765"/>
      <c r="H72" s="765"/>
      <c r="I72" s="765"/>
      <c r="J72" s="765"/>
      <c r="K72" s="765"/>
      <c r="L72" s="765"/>
      <c r="M72" s="34"/>
      <c r="N72" s="777" t="s">
        <v>880</v>
      </c>
      <c r="O72" s="777"/>
      <c r="P72" s="777"/>
      <c r="U72" s="355"/>
      <c r="V72" s="357"/>
      <c r="W72" s="357"/>
    </row>
    <row r="73" spans="2:30" ht="12.95" customHeight="1">
      <c r="M73" s="34"/>
      <c r="N73" s="777" t="s">
        <v>881</v>
      </c>
      <c r="O73" s="777"/>
      <c r="P73" s="777"/>
      <c r="U73" s="355"/>
      <c r="V73" s="357"/>
      <c r="W73" s="357"/>
    </row>
    <row r="74" spans="2:30" ht="12.95" customHeight="1">
      <c r="B74" s="771" t="s">
        <v>110</v>
      </c>
      <c r="C74" s="771"/>
      <c r="D74" s="771"/>
      <c r="E74" s="34"/>
      <c r="F74" s="562" t="s">
        <v>81</v>
      </c>
      <c r="G74" s="772" t="s">
        <v>58</v>
      </c>
      <c r="H74" s="772"/>
      <c r="I74" s="563">
        <v>7</v>
      </c>
      <c r="J74" s="496">
        <f>'wk2'!J74+I74</f>
        <v>15</v>
      </c>
      <c r="K74" s="769" t="s">
        <v>873</v>
      </c>
      <c r="L74" s="769"/>
      <c r="M74" s="34"/>
      <c r="N74" s="777" t="s">
        <v>882</v>
      </c>
      <c r="O74" s="777"/>
      <c r="P74" s="777"/>
      <c r="U74" s="355"/>
      <c r="V74" s="357"/>
      <c r="W74" s="357"/>
    </row>
    <row r="75" spans="2:30" ht="12.95" customHeight="1">
      <c r="B75" s="770" t="s">
        <v>466</v>
      </c>
      <c r="C75" s="770"/>
      <c r="D75" s="564" t="e">
        <f>MAX('[3]Team Totals'!$T$8,'[3]Team Totals'!$T$15,'[3]Team Totals'!$T$22,'[3]Team Totals'!$T$29)</f>
        <v>#REF!</v>
      </c>
      <c r="E75" s="34"/>
      <c r="F75" s="565" t="s">
        <v>31</v>
      </c>
      <c r="G75" s="773" t="s">
        <v>59</v>
      </c>
      <c r="H75" s="773"/>
      <c r="I75" s="566">
        <v>1</v>
      </c>
      <c r="J75" s="500">
        <f>'wk2'!J75+I75</f>
        <v>9</v>
      </c>
      <c r="K75" s="769" t="s">
        <v>874</v>
      </c>
      <c r="L75" s="769"/>
      <c r="M75" s="34"/>
      <c r="N75" s="776" t="e">
        <f>[3]wk4!$B$3</f>
        <v>#REF!</v>
      </c>
      <c r="O75" s="776"/>
      <c r="P75" s="776"/>
    </row>
    <row r="76" spans="2:30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61">
    <mergeCell ref="R55:T55"/>
    <mergeCell ref="R56:T56"/>
    <mergeCell ref="R57:T57"/>
    <mergeCell ref="R50:T50"/>
    <mergeCell ref="R51:T51"/>
    <mergeCell ref="R52:T52"/>
    <mergeCell ref="R53:T53"/>
    <mergeCell ref="R54:T54"/>
    <mergeCell ref="F1:L2"/>
    <mergeCell ref="B1:C1"/>
    <mergeCell ref="N75:P75"/>
    <mergeCell ref="N69:P69"/>
    <mergeCell ref="N67:P67"/>
    <mergeCell ref="N74:P74"/>
    <mergeCell ref="N71:P71"/>
    <mergeCell ref="N70:P70"/>
    <mergeCell ref="N72:P72"/>
    <mergeCell ref="N73:P73"/>
    <mergeCell ref="N16:O16"/>
    <mergeCell ref="N68:P68"/>
    <mergeCell ref="B49:N49"/>
    <mergeCell ref="B56:C56"/>
    <mergeCell ref="F66:L66"/>
    <mergeCell ref="B3:E3"/>
    <mergeCell ref="B5:C5"/>
    <mergeCell ref="F5:G5"/>
    <mergeCell ref="J5:K5"/>
    <mergeCell ref="B16:C16"/>
    <mergeCell ref="F16:G16"/>
    <mergeCell ref="J16:K16"/>
    <mergeCell ref="B75:C75"/>
    <mergeCell ref="B74:D74"/>
    <mergeCell ref="G74:H74"/>
    <mergeCell ref="K74:L74"/>
    <mergeCell ref="F72:L72"/>
    <mergeCell ref="G75:H75"/>
    <mergeCell ref="K75:L75"/>
    <mergeCell ref="F70:L70"/>
    <mergeCell ref="F71:L71"/>
    <mergeCell ref="F60:L60"/>
    <mergeCell ref="F68:L68"/>
    <mergeCell ref="B27:C27"/>
    <mergeCell ref="F27:G27"/>
    <mergeCell ref="J27:K27"/>
    <mergeCell ref="J38:K38"/>
    <mergeCell ref="B38:C38"/>
    <mergeCell ref="F38:G38"/>
    <mergeCell ref="F69:L69"/>
    <mergeCell ref="F3:L3"/>
    <mergeCell ref="N27:O27"/>
    <mergeCell ref="F61:L61"/>
    <mergeCell ref="F57:L57"/>
    <mergeCell ref="F67:L67"/>
    <mergeCell ref="N38:O38"/>
    <mergeCell ref="F58:L58"/>
    <mergeCell ref="F59:L59"/>
    <mergeCell ref="F63:L63"/>
    <mergeCell ref="F62:L62"/>
    <mergeCell ref="F64:L64"/>
    <mergeCell ref="F65:L65"/>
    <mergeCell ref="N64:O64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E76"/>
  <sheetViews>
    <sheetView view="pageBreakPreview" topLeftCell="A35" zoomScale="180" zoomScaleNormal="100" zoomScaleSheetLayoutView="180" workbookViewId="0">
      <selection activeCell="F66" sqref="F66:L66"/>
    </sheetView>
  </sheetViews>
  <sheetFormatPr defaultColWidth="9.140625" defaultRowHeight="12.75"/>
  <cols>
    <col min="1" max="2" width="3.7109375" customWidth="1"/>
    <col min="3" max="3" width="15.7109375" customWidth="1"/>
    <col min="4" max="4" width="4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9" width="3.7109375" customWidth="1"/>
    <col min="20" max="20" width="7.85546875" customWidth="1"/>
    <col min="21" max="26" width="3.7109375" customWidth="1"/>
  </cols>
  <sheetData>
    <row r="1" spans="2:16" ht="12.95" customHeight="1">
      <c r="B1" s="775">
        <v>2024</v>
      </c>
      <c r="C1" s="775"/>
      <c r="D1" s="45"/>
      <c r="E1" s="34"/>
      <c r="F1" s="774" t="s">
        <v>182</v>
      </c>
      <c r="G1" s="774"/>
      <c r="H1" s="774"/>
      <c r="I1" s="774"/>
      <c r="J1" s="774"/>
      <c r="K1" s="774"/>
      <c r="L1" s="774"/>
      <c r="M1" s="34"/>
      <c r="N1" s="34"/>
      <c r="O1" s="34"/>
      <c r="P1" s="34"/>
    </row>
    <row r="2" spans="2:16" ht="12.95" customHeight="1">
      <c r="B2" s="45" t="s">
        <v>79</v>
      </c>
      <c r="C2" s="45"/>
      <c r="D2" s="34"/>
      <c r="E2" s="34"/>
      <c r="F2" s="774"/>
      <c r="G2" s="774"/>
      <c r="H2" s="774"/>
      <c r="I2" s="774"/>
      <c r="J2" s="774"/>
      <c r="K2" s="774"/>
      <c r="L2" s="774"/>
      <c r="M2" s="34"/>
      <c r="N2" s="34"/>
      <c r="O2" s="34"/>
      <c r="P2" s="34"/>
    </row>
    <row r="3" spans="2:16" ht="12.95" customHeight="1">
      <c r="B3" s="775" t="s">
        <v>170</v>
      </c>
      <c r="C3" s="775"/>
      <c r="D3" s="775"/>
      <c r="E3" s="775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6" ht="12.95" customHeight="1">
      <c r="B4" s="34"/>
      <c r="C4" s="45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6" ht="12.95" customHeight="1">
      <c r="B5" s="800" t="s">
        <v>107</v>
      </c>
      <c r="C5" s="801"/>
      <c r="D5" s="331" t="s">
        <v>210</v>
      </c>
      <c r="E5" s="34"/>
      <c r="F5" s="800" t="s">
        <v>145</v>
      </c>
      <c r="G5" s="801"/>
      <c r="H5" s="331" t="s">
        <v>210</v>
      </c>
      <c r="I5" s="34"/>
      <c r="J5" s="800" t="s">
        <v>20</v>
      </c>
      <c r="K5" s="801"/>
      <c r="L5" s="331" t="s">
        <v>210</v>
      </c>
      <c r="M5" s="34"/>
      <c r="N5" s="46" t="s">
        <v>26</v>
      </c>
      <c r="O5" s="47"/>
      <c r="P5" s="331" t="s">
        <v>210</v>
      </c>
    </row>
    <row r="6" spans="2:16" ht="12.95" customHeight="1">
      <c r="B6" s="48" t="s">
        <v>102</v>
      </c>
      <c r="C6" s="49" t="s">
        <v>744</v>
      </c>
      <c r="D6" s="50">
        <v>3</v>
      </c>
      <c r="E6" s="34"/>
      <c r="F6" s="48" t="s">
        <v>102</v>
      </c>
      <c r="G6" s="49" t="s">
        <v>614</v>
      </c>
      <c r="H6" s="50">
        <v>0</v>
      </c>
      <c r="I6" s="34"/>
      <c r="J6" s="48" t="s">
        <v>102</v>
      </c>
      <c r="K6" s="49" t="s">
        <v>808</v>
      </c>
      <c r="L6" s="50">
        <v>0</v>
      </c>
      <c r="M6" s="34"/>
      <c r="N6" s="48" t="s">
        <v>102</v>
      </c>
      <c r="O6" s="49" t="s">
        <v>541</v>
      </c>
      <c r="P6" s="50">
        <v>6</v>
      </c>
    </row>
    <row r="7" spans="2:16" ht="12.95" customHeight="1">
      <c r="B7" s="48" t="s">
        <v>103</v>
      </c>
      <c r="C7" s="49" t="s">
        <v>422</v>
      </c>
      <c r="D7" s="50">
        <v>0</v>
      </c>
      <c r="E7" s="34"/>
      <c r="F7" s="48" t="s">
        <v>103</v>
      </c>
      <c r="G7" s="49" t="s">
        <v>616</v>
      </c>
      <c r="H7" s="50">
        <v>0</v>
      </c>
      <c r="I7" s="34"/>
      <c r="J7" s="48" t="s">
        <v>103</v>
      </c>
      <c r="K7" s="49" t="s">
        <v>601</v>
      </c>
      <c r="L7" s="50">
        <v>0</v>
      </c>
      <c r="M7" s="34"/>
      <c r="N7" s="48" t="s">
        <v>103</v>
      </c>
      <c r="O7" s="49" t="s">
        <v>765</v>
      </c>
      <c r="P7" s="50">
        <v>0</v>
      </c>
    </row>
    <row r="8" spans="2:16" ht="12.95" customHeight="1">
      <c r="B8" s="48" t="s">
        <v>103</v>
      </c>
      <c r="C8" s="49" t="s">
        <v>746</v>
      </c>
      <c r="D8" s="50">
        <v>6</v>
      </c>
      <c r="E8" s="34"/>
      <c r="F8" s="48" t="s">
        <v>103</v>
      </c>
      <c r="G8" s="49" t="s">
        <v>617</v>
      </c>
      <c r="H8" s="50">
        <v>0</v>
      </c>
      <c r="I8" s="34"/>
      <c r="J8" s="48" t="s">
        <v>103</v>
      </c>
      <c r="K8" s="49" t="s">
        <v>602</v>
      </c>
      <c r="L8" s="50">
        <v>6</v>
      </c>
      <c r="M8" s="34"/>
      <c r="N8" s="48" t="s">
        <v>103</v>
      </c>
      <c r="O8" s="49" t="s">
        <v>544</v>
      </c>
      <c r="P8" s="50">
        <v>0</v>
      </c>
    </row>
    <row r="9" spans="2:16" ht="12.95" customHeight="1">
      <c r="B9" s="48" t="s">
        <v>104</v>
      </c>
      <c r="C9" s="49" t="s">
        <v>748</v>
      </c>
      <c r="D9" s="50">
        <v>0</v>
      </c>
      <c r="E9" s="34"/>
      <c r="F9" s="48" t="s">
        <v>104</v>
      </c>
      <c r="G9" s="49" t="s">
        <v>620</v>
      </c>
      <c r="H9" s="50">
        <v>0</v>
      </c>
      <c r="I9" s="34"/>
      <c r="J9" s="48" t="s">
        <v>104</v>
      </c>
      <c r="K9" s="49" t="s">
        <v>606</v>
      </c>
      <c r="L9" s="50">
        <v>0</v>
      </c>
      <c r="M9" s="34"/>
      <c r="N9" s="48" t="s">
        <v>104</v>
      </c>
      <c r="O9" s="49" t="s">
        <v>546</v>
      </c>
      <c r="P9" s="50">
        <v>0</v>
      </c>
    </row>
    <row r="10" spans="2:16" ht="12.95" customHeight="1">
      <c r="B10" s="48" t="s">
        <v>104</v>
      </c>
      <c r="C10" s="49" t="s">
        <v>749</v>
      </c>
      <c r="D10" s="50">
        <v>0</v>
      </c>
      <c r="E10" s="34"/>
      <c r="F10" s="48" t="s">
        <v>104</v>
      </c>
      <c r="G10" s="49" t="s">
        <v>621</v>
      </c>
      <c r="H10" s="50">
        <v>0</v>
      </c>
      <c r="I10" s="34"/>
      <c r="J10" s="48" t="s">
        <v>104</v>
      </c>
      <c r="K10" s="49" t="s">
        <v>607</v>
      </c>
      <c r="L10" s="50">
        <v>0</v>
      </c>
      <c r="M10" s="34"/>
      <c r="N10" s="48" t="s">
        <v>104</v>
      </c>
      <c r="O10" s="49" t="s">
        <v>547</v>
      </c>
      <c r="P10" s="50">
        <v>6</v>
      </c>
    </row>
    <row r="11" spans="2:16" ht="12.95" customHeight="1">
      <c r="B11" s="48" t="s">
        <v>104</v>
      </c>
      <c r="C11" s="49" t="s">
        <v>750</v>
      </c>
      <c r="D11" s="50">
        <v>0</v>
      </c>
      <c r="E11" s="34"/>
      <c r="F11" s="48" t="s">
        <v>104</v>
      </c>
      <c r="G11" s="49" t="s">
        <v>622</v>
      </c>
      <c r="H11" s="50">
        <v>3</v>
      </c>
      <c r="I11" s="34"/>
      <c r="J11" s="48" t="s">
        <v>104</v>
      </c>
      <c r="K11" s="49" t="s">
        <v>608</v>
      </c>
      <c r="L11" s="50">
        <v>0</v>
      </c>
      <c r="M11" s="34"/>
      <c r="N11" s="48" t="s">
        <v>104</v>
      </c>
      <c r="O11" s="49" t="s">
        <v>550</v>
      </c>
      <c r="P11" s="50">
        <v>6</v>
      </c>
    </row>
    <row r="12" spans="2:16" ht="12.95" customHeight="1">
      <c r="B12" s="48" t="s">
        <v>105</v>
      </c>
      <c r="C12" s="34" t="s">
        <v>753</v>
      </c>
      <c r="D12" s="50">
        <v>13</v>
      </c>
      <c r="E12" s="34"/>
      <c r="F12" s="48" t="s">
        <v>105</v>
      </c>
      <c r="G12" s="49" t="s">
        <v>625</v>
      </c>
      <c r="H12" s="50">
        <v>11</v>
      </c>
      <c r="I12" s="34"/>
      <c r="J12" s="48" t="s">
        <v>105</v>
      </c>
      <c r="K12" s="49" t="s">
        <v>611</v>
      </c>
      <c r="L12" s="50">
        <v>7</v>
      </c>
      <c r="M12" s="34"/>
      <c r="N12" s="48" t="s">
        <v>105</v>
      </c>
      <c r="O12" s="49" t="s">
        <v>551</v>
      </c>
      <c r="P12" s="50">
        <v>3</v>
      </c>
    </row>
    <row r="13" spans="2:16" ht="12.95" customHeight="1">
      <c r="B13" s="48" t="s">
        <v>106</v>
      </c>
      <c r="C13" s="49" t="s">
        <v>754</v>
      </c>
      <c r="D13" s="50">
        <v>6</v>
      </c>
      <c r="E13" s="34"/>
      <c r="F13" s="48" t="s">
        <v>106</v>
      </c>
      <c r="G13" s="49" t="s">
        <v>763</v>
      </c>
      <c r="H13" s="50">
        <v>0</v>
      </c>
      <c r="I13" s="34"/>
      <c r="J13" s="48" t="s">
        <v>106</v>
      </c>
      <c r="K13" s="49" t="s">
        <v>612</v>
      </c>
      <c r="L13" s="50">
        <v>0</v>
      </c>
      <c r="M13" s="34"/>
      <c r="N13" s="48" t="s">
        <v>106</v>
      </c>
      <c r="O13" s="49" t="s">
        <v>553</v>
      </c>
      <c r="P13" s="50">
        <v>0</v>
      </c>
    </row>
    <row r="14" spans="2:16" ht="12.95" customHeight="1">
      <c r="B14" s="48"/>
      <c r="C14" s="51" t="s">
        <v>28</v>
      </c>
      <c r="D14" s="572">
        <f>SUM(D6:D13)</f>
        <v>28</v>
      </c>
      <c r="E14" s="34"/>
      <c r="F14" s="48"/>
      <c r="G14" s="53" t="s">
        <v>28</v>
      </c>
      <c r="H14" s="572">
        <f>SUM(H6:H13)</f>
        <v>14</v>
      </c>
      <c r="I14" s="34"/>
      <c r="J14" s="48"/>
      <c r="K14" s="51" t="s">
        <v>28</v>
      </c>
      <c r="L14" s="572">
        <f>SUM(L6:L13)</f>
        <v>13</v>
      </c>
      <c r="M14" s="34"/>
      <c r="N14" s="48"/>
      <c r="O14" s="51" t="s">
        <v>28</v>
      </c>
      <c r="P14" s="572">
        <f>SUM(P6:P13)</f>
        <v>21</v>
      </c>
    </row>
    <row r="15" spans="2:16" ht="12.95" customHeight="1">
      <c r="B15" s="34"/>
      <c r="C15" s="34"/>
      <c r="D15" s="54"/>
      <c r="E15" s="34"/>
      <c r="F15" s="34"/>
      <c r="G15" s="34"/>
      <c r="H15" s="54"/>
      <c r="I15" s="34"/>
      <c r="J15" s="34"/>
      <c r="K15" s="528"/>
      <c r="L15" s="54"/>
      <c r="M15" s="34"/>
      <c r="N15" s="34"/>
      <c r="O15" s="34"/>
      <c r="P15" s="54"/>
    </row>
    <row r="16" spans="2:16" ht="12.95" customHeight="1">
      <c r="B16" s="800" t="s">
        <v>21</v>
      </c>
      <c r="C16" s="801"/>
      <c r="D16" s="331" t="s">
        <v>210</v>
      </c>
      <c r="E16" s="34"/>
      <c r="F16" s="800" t="s">
        <v>408</v>
      </c>
      <c r="G16" s="801"/>
      <c r="H16" s="573" t="s">
        <v>471</v>
      </c>
      <c r="I16" s="34"/>
      <c r="J16" s="800" t="s">
        <v>25</v>
      </c>
      <c r="K16" s="801"/>
      <c r="L16" s="331" t="s">
        <v>210</v>
      </c>
      <c r="M16" s="34"/>
      <c r="N16" s="800" t="s">
        <v>111</v>
      </c>
      <c r="O16" s="801"/>
      <c r="P16" s="331" t="s">
        <v>210</v>
      </c>
    </row>
    <row r="17" spans="2:16" ht="12.95" customHeight="1">
      <c r="B17" s="48" t="s">
        <v>102</v>
      </c>
      <c r="C17" s="523" t="s">
        <v>728</v>
      </c>
      <c r="D17" s="50">
        <v>0</v>
      </c>
      <c r="E17" s="34"/>
      <c r="F17" s="48" t="s">
        <v>102</v>
      </c>
      <c r="G17" s="523" t="s">
        <v>641</v>
      </c>
      <c r="H17" s="50">
        <v>9</v>
      </c>
      <c r="I17" s="34"/>
      <c r="J17" s="48" t="s">
        <v>102</v>
      </c>
      <c r="K17" s="523" t="s">
        <v>587</v>
      </c>
      <c r="L17" s="50">
        <v>9</v>
      </c>
      <c r="M17" s="34"/>
      <c r="N17" s="48" t="s">
        <v>102</v>
      </c>
      <c r="O17" s="523" t="s">
        <v>530</v>
      </c>
      <c r="P17" s="50">
        <v>12</v>
      </c>
    </row>
    <row r="18" spans="2:16" ht="12.95" customHeight="1">
      <c r="B18" s="48" t="s">
        <v>103</v>
      </c>
      <c r="C18" s="523" t="s">
        <v>731</v>
      </c>
      <c r="D18" s="50">
        <v>6</v>
      </c>
      <c r="E18" s="34"/>
      <c r="F18" s="48" t="s">
        <v>103</v>
      </c>
      <c r="G18" s="523" t="s">
        <v>644</v>
      </c>
      <c r="H18" s="50">
        <v>18</v>
      </c>
      <c r="I18" s="34"/>
      <c r="J18" s="48" t="s">
        <v>103</v>
      </c>
      <c r="K18" s="523" t="s">
        <v>589</v>
      </c>
      <c r="L18" s="50">
        <v>0</v>
      </c>
      <c r="M18" s="34"/>
      <c r="N18" s="48" t="s">
        <v>103</v>
      </c>
      <c r="O18" s="523" t="s">
        <v>532</v>
      </c>
      <c r="P18" s="50">
        <v>0</v>
      </c>
    </row>
    <row r="19" spans="2:16" ht="12.95" customHeight="1">
      <c r="B19" s="48" t="s">
        <v>103</v>
      </c>
      <c r="C19" s="523" t="s">
        <v>732</v>
      </c>
      <c r="D19" s="50">
        <v>0</v>
      </c>
      <c r="E19" s="34"/>
      <c r="F19" s="48" t="s">
        <v>103</v>
      </c>
      <c r="G19" s="523" t="s">
        <v>645</v>
      </c>
      <c r="H19" s="50">
        <v>0</v>
      </c>
      <c r="I19" s="34"/>
      <c r="J19" s="48" t="s">
        <v>103</v>
      </c>
      <c r="K19" s="523" t="s">
        <v>590</v>
      </c>
      <c r="L19" s="50">
        <v>0</v>
      </c>
      <c r="M19" s="34"/>
      <c r="N19" s="48" t="s">
        <v>103</v>
      </c>
      <c r="O19" s="523" t="s">
        <v>805</v>
      </c>
      <c r="P19" s="50">
        <v>0</v>
      </c>
    </row>
    <row r="20" spans="2:16" ht="12.95" customHeight="1">
      <c r="B20" s="48" t="s">
        <v>104</v>
      </c>
      <c r="C20" s="523" t="s">
        <v>735</v>
      </c>
      <c r="D20" s="50">
        <v>6</v>
      </c>
      <c r="E20" s="34"/>
      <c r="F20" s="48" t="s">
        <v>104</v>
      </c>
      <c r="G20" s="523" t="s">
        <v>648</v>
      </c>
      <c r="H20" s="50">
        <v>3</v>
      </c>
      <c r="I20" s="34"/>
      <c r="J20" s="48" t="s">
        <v>104</v>
      </c>
      <c r="K20" s="523" t="s">
        <v>591</v>
      </c>
      <c r="L20" s="50">
        <v>0</v>
      </c>
      <c r="M20" s="34"/>
      <c r="N20" s="48" t="s">
        <v>104</v>
      </c>
      <c r="O20" s="523" t="s">
        <v>534</v>
      </c>
      <c r="P20" s="50">
        <v>3</v>
      </c>
    </row>
    <row r="21" spans="2:16" ht="12.95" customHeight="1">
      <c r="B21" s="48" t="s">
        <v>104</v>
      </c>
      <c r="C21" s="523" t="s">
        <v>736</v>
      </c>
      <c r="D21" s="50">
        <v>0</v>
      </c>
      <c r="E21" s="34"/>
      <c r="F21" s="48" t="s">
        <v>104</v>
      </c>
      <c r="G21" s="523" t="s">
        <v>649</v>
      </c>
      <c r="H21" s="50">
        <v>0</v>
      </c>
      <c r="I21" s="34"/>
      <c r="J21" s="48" t="s">
        <v>104</v>
      </c>
      <c r="K21" s="523" t="s">
        <v>592</v>
      </c>
      <c r="L21" s="50">
        <v>0</v>
      </c>
      <c r="M21" s="34"/>
      <c r="N21" s="48" t="s">
        <v>104</v>
      </c>
      <c r="O21" s="523" t="s">
        <v>535</v>
      </c>
      <c r="P21" s="50">
        <v>3</v>
      </c>
    </row>
    <row r="22" spans="2:16" ht="12.95" customHeight="1">
      <c r="B22" s="48" t="s">
        <v>104</v>
      </c>
      <c r="C22" s="523" t="s">
        <v>739</v>
      </c>
      <c r="D22" s="50">
        <v>0</v>
      </c>
      <c r="E22" s="34"/>
      <c r="F22" s="48" t="s">
        <v>104</v>
      </c>
      <c r="G22" s="523" t="s">
        <v>650</v>
      </c>
      <c r="H22" s="50">
        <v>6</v>
      </c>
      <c r="I22" s="34"/>
      <c r="J22" s="48" t="s">
        <v>104</v>
      </c>
      <c r="K22" s="523" t="s">
        <v>593</v>
      </c>
      <c r="L22" s="50">
        <v>0</v>
      </c>
      <c r="M22" s="34"/>
      <c r="N22" s="48" t="s">
        <v>104</v>
      </c>
      <c r="O22" s="523" t="s">
        <v>537</v>
      </c>
      <c r="P22" s="50">
        <v>0</v>
      </c>
    </row>
    <row r="23" spans="2:16" ht="12.95" customHeight="1">
      <c r="B23" s="48" t="s">
        <v>105</v>
      </c>
      <c r="C23" s="523" t="s">
        <v>741</v>
      </c>
      <c r="D23" s="50">
        <v>6</v>
      </c>
      <c r="E23" s="34"/>
      <c r="F23" s="48" t="s">
        <v>105</v>
      </c>
      <c r="G23" s="523" t="s">
        <v>653</v>
      </c>
      <c r="H23" s="50">
        <v>7</v>
      </c>
      <c r="I23" s="34"/>
      <c r="J23" s="48" t="s">
        <v>105</v>
      </c>
      <c r="K23" s="523" t="s">
        <v>596</v>
      </c>
      <c r="L23" s="50">
        <v>12</v>
      </c>
      <c r="M23" s="34"/>
      <c r="N23" s="48" t="s">
        <v>105</v>
      </c>
      <c r="O23" s="523" t="s">
        <v>538</v>
      </c>
      <c r="P23" s="50">
        <v>11</v>
      </c>
    </row>
    <row r="24" spans="2:16" ht="12.95" customHeight="1">
      <c r="B24" s="48" t="s">
        <v>106</v>
      </c>
      <c r="C24" s="523" t="s">
        <v>742</v>
      </c>
      <c r="D24" s="50">
        <v>0</v>
      </c>
      <c r="E24" s="34"/>
      <c r="F24" s="48" t="s">
        <v>106</v>
      </c>
      <c r="G24" s="523" t="s">
        <v>655</v>
      </c>
      <c r="H24" s="50">
        <v>0</v>
      </c>
      <c r="I24" s="34"/>
      <c r="J24" s="48" t="s">
        <v>106</v>
      </c>
      <c r="K24" s="523" t="s">
        <v>598</v>
      </c>
      <c r="L24" s="50">
        <v>0</v>
      </c>
      <c r="M24" s="34"/>
      <c r="N24" s="48" t="s">
        <v>106</v>
      </c>
      <c r="O24" s="523" t="s">
        <v>423</v>
      </c>
      <c r="P24" s="50">
        <v>6</v>
      </c>
    </row>
    <row r="25" spans="2:16" ht="12.95" customHeight="1">
      <c r="B25" s="48"/>
      <c r="C25" s="51" t="s">
        <v>28</v>
      </c>
      <c r="D25" s="572">
        <f>SUM(D17:D24)</f>
        <v>18</v>
      </c>
      <c r="E25" s="34"/>
      <c r="F25" s="48"/>
      <c r="G25" s="53" t="s">
        <v>28</v>
      </c>
      <c r="H25" s="572">
        <f>SUM(H17:H24)</f>
        <v>43</v>
      </c>
      <c r="I25" s="34"/>
      <c r="J25" s="48"/>
      <c r="K25" s="51" t="s">
        <v>28</v>
      </c>
      <c r="L25" s="572">
        <f>SUM(L17:L24)</f>
        <v>21</v>
      </c>
      <c r="M25" s="34"/>
      <c r="N25" s="48"/>
      <c r="O25" s="51" t="s">
        <v>28</v>
      </c>
      <c r="P25" s="572">
        <f>SUM(P17:P24)</f>
        <v>35</v>
      </c>
    </row>
    <row r="26" spans="2:16" ht="12.95" customHeight="1">
      <c r="B26" s="34"/>
      <c r="C26" s="34"/>
      <c r="D26" s="54"/>
      <c r="E26" s="34"/>
      <c r="F26" s="34"/>
      <c r="G26" s="34"/>
      <c r="H26" s="54"/>
      <c r="I26" s="34"/>
      <c r="J26" s="34"/>
      <c r="K26" s="34"/>
      <c r="L26" s="54"/>
      <c r="M26" s="34"/>
      <c r="N26" s="34"/>
      <c r="O26" s="34"/>
      <c r="P26" s="54"/>
    </row>
    <row r="27" spans="2:16" ht="12.95" customHeight="1">
      <c r="B27" s="800" t="s">
        <v>149</v>
      </c>
      <c r="C27" s="801"/>
      <c r="D27" s="331" t="s">
        <v>210</v>
      </c>
      <c r="E27" s="34"/>
      <c r="F27" s="800" t="s">
        <v>24</v>
      </c>
      <c r="G27" s="801"/>
      <c r="H27" s="331" t="s">
        <v>210</v>
      </c>
      <c r="I27" s="34"/>
      <c r="J27" s="802" t="s">
        <v>19</v>
      </c>
      <c r="K27" s="803"/>
      <c r="L27" s="331" t="s">
        <v>210</v>
      </c>
      <c r="M27" s="34"/>
      <c r="N27" s="800" t="s">
        <v>82</v>
      </c>
      <c r="O27" s="801"/>
      <c r="P27" s="331" t="s">
        <v>210</v>
      </c>
    </row>
    <row r="28" spans="2:16" ht="12.95" customHeight="1">
      <c r="B28" s="48" t="s">
        <v>102</v>
      </c>
      <c r="C28" s="49" t="s">
        <v>713</v>
      </c>
      <c r="D28" s="50">
        <v>9</v>
      </c>
      <c r="E28" s="34"/>
      <c r="F28" s="48" t="s">
        <v>102</v>
      </c>
      <c r="G28" s="49" t="s">
        <v>571</v>
      </c>
      <c r="H28" s="50">
        <v>0</v>
      </c>
      <c r="I28" s="34"/>
      <c r="J28" s="48" t="s">
        <v>102</v>
      </c>
      <c r="K28" s="49" t="s">
        <v>684</v>
      </c>
      <c r="L28" s="50">
        <v>6</v>
      </c>
      <c r="M28" s="34"/>
      <c r="N28" s="48" t="s">
        <v>102</v>
      </c>
      <c r="O28" s="49" t="s">
        <v>557</v>
      </c>
      <c r="P28" s="50">
        <v>3</v>
      </c>
    </row>
    <row r="29" spans="2:16" ht="12.95" customHeight="1">
      <c r="B29" s="48" t="s">
        <v>103</v>
      </c>
      <c r="C29" s="49" t="s">
        <v>717</v>
      </c>
      <c r="D29" s="50">
        <v>6</v>
      </c>
      <c r="E29" s="34"/>
      <c r="F29" s="48" t="s">
        <v>103</v>
      </c>
      <c r="G29" s="49" t="s">
        <v>574</v>
      </c>
      <c r="H29" s="50">
        <v>6</v>
      </c>
      <c r="I29" s="34"/>
      <c r="J29" s="48" t="s">
        <v>103</v>
      </c>
      <c r="K29" s="49" t="s">
        <v>686</v>
      </c>
      <c r="L29" s="50">
        <v>12</v>
      </c>
      <c r="M29" s="34"/>
      <c r="N29" s="48" t="s">
        <v>103</v>
      </c>
      <c r="O29" s="49" t="s">
        <v>558</v>
      </c>
      <c r="P29" s="50">
        <v>15</v>
      </c>
    </row>
    <row r="30" spans="2:16" ht="12.95" customHeight="1">
      <c r="B30" s="48" t="s">
        <v>103</v>
      </c>
      <c r="C30" s="49" t="s">
        <v>716</v>
      </c>
      <c r="D30" s="50">
        <v>6</v>
      </c>
      <c r="E30" s="34"/>
      <c r="F30" s="48" t="s">
        <v>103</v>
      </c>
      <c r="G30" s="49" t="s">
        <v>847</v>
      </c>
      <c r="H30" s="50">
        <v>6</v>
      </c>
      <c r="I30" s="34"/>
      <c r="J30" s="48" t="s">
        <v>103</v>
      </c>
      <c r="K30" s="49" t="s">
        <v>688</v>
      </c>
      <c r="L30" s="50">
        <v>0</v>
      </c>
      <c r="M30" s="34"/>
      <c r="N30" s="48" t="s">
        <v>103</v>
      </c>
      <c r="O30" s="49" t="s">
        <v>559</v>
      </c>
      <c r="P30" s="50">
        <v>0</v>
      </c>
    </row>
    <row r="31" spans="2:16" ht="12.95" customHeight="1">
      <c r="B31" s="48" t="s">
        <v>104</v>
      </c>
      <c r="C31" s="49" t="s">
        <v>719</v>
      </c>
      <c r="D31" s="50">
        <v>0</v>
      </c>
      <c r="E31" s="34"/>
      <c r="F31" s="48" t="s">
        <v>104</v>
      </c>
      <c r="G31" s="49" t="s">
        <v>576</v>
      </c>
      <c r="H31" s="50">
        <v>0</v>
      </c>
      <c r="I31" s="34"/>
      <c r="J31" s="48" t="s">
        <v>104</v>
      </c>
      <c r="K31" s="49" t="s">
        <v>691</v>
      </c>
      <c r="L31" s="50">
        <v>0</v>
      </c>
      <c r="M31" s="34"/>
      <c r="N31" s="48" t="s">
        <v>104</v>
      </c>
      <c r="O31" s="49" t="s">
        <v>562</v>
      </c>
      <c r="P31" s="50">
        <v>3</v>
      </c>
    </row>
    <row r="32" spans="2:16" ht="12.95" customHeight="1">
      <c r="B32" s="48" t="s">
        <v>104</v>
      </c>
      <c r="C32" s="49" t="s">
        <v>721</v>
      </c>
      <c r="D32" s="50">
        <v>0</v>
      </c>
      <c r="E32" s="34"/>
      <c r="F32" s="48" t="s">
        <v>104</v>
      </c>
      <c r="G32" s="49" t="s">
        <v>578</v>
      </c>
      <c r="H32" s="50">
        <v>0</v>
      </c>
      <c r="I32" s="34"/>
      <c r="J32" s="48" t="s">
        <v>104</v>
      </c>
      <c r="K32" s="49" t="s">
        <v>693</v>
      </c>
      <c r="L32" s="50">
        <v>0</v>
      </c>
      <c r="M32" s="34"/>
      <c r="N32" s="48" t="s">
        <v>104</v>
      </c>
      <c r="O32" s="49" t="s">
        <v>563</v>
      </c>
      <c r="P32" s="50">
        <v>0</v>
      </c>
    </row>
    <row r="33" spans="2:16" ht="12.95" customHeight="1">
      <c r="B33" s="48" t="s">
        <v>104</v>
      </c>
      <c r="C33" s="49" t="s">
        <v>723</v>
      </c>
      <c r="D33" s="50">
        <v>3</v>
      </c>
      <c r="E33" s="34"/>
      <c r="F33" s="48" t="s">
        <v>104</v>
      </c>
      <c r="G33" s="49" t="s">
        <v>579</v>
      </c>
      <c r="H33" s="50">
        <v>3</v>
      </c>
      <c r="I33" s="34"/>
      <c r="J33" s="48" t="s">
        <v>104</v>
      </c>
      <c r="K33" s="49" t="s">
        <v>692</v>
      </c>
      <c r="L33" s="50">
        <v>0</v>
      </c>
      <c r="M33" s="34"/>
      <c r="N33" s="48" t="s">
        <v>104</v>
      </c>
      <c r="O33" s="49" t="s">
        <v>565</v>
      </c>
      <c r="P33" s="50">
        <v>0</v>
      </c>
    </row>
    <row r="34" spans="2:16" ht="12.95" customHeight="1">
      <c r="B34" s="48" t="s">
        <v>105</v>
      </c>
      <c r="C34" s="49" t="s">
        <v>725</v>
      </c>
      <c r="D34" s="50">
        <v>9</v>
      </c>
      <c r="E34" s="34"/>
      <c r="F34" s="48" t="s">
        <v>105</v>
      </c>
      <c r="G34" s="49" t="s">
        <v>581</v>
      </c>
      <c r="H34" s="50">
        <v>5</v>
      </c>
      <c r="I34" s="34"/>
      <c r="J34" s="48" t="s">
        <v>105</v>
      </c>
      <c r="K34" s="49" t="s">
        <v>696</v>
      </c>
      <c r="L34" s="50">
        <v>12</v>
      </c>
      <c r="M34" s="34"/>
      <c r="N34" s="48" t="s">
        <v>105</v>
      </c>
      <c r="O34" s="49" t="s">
        <v>885</v>
      </c>
      <c r="P34" s="50">
        <v>9</v>
      </c>
    </row>
    <row r="35" spans="2:16" ht="12.95" customHeight="1">
      <c r="B35" s="48" t="s">
        <v>106</v>
      </c>
      <c r="C35" s="49" t="s">
        <v>726</v>
      </c>
      <c r="D35" s="50">
        <v>2</v>
      </c>
      <c r="E35" s="34"/>
      <c r="F35" s="48" t="s">
        <v>106</v>
      </c>
      <c r="G35" s="49" t="s">
        <v>583</v>
      </c>
      <c r="H35" s="50">
        <v>0</v>
      </c>
      <c r="I35" s="34"/>
      <c r="J35" s="48" t="s">
        <v>106</v>
      </c>
      <c r="K35" s="49" t="s">
        <v>697</v>
      </c>
      <c r="L35" s="50">
        <v>0</v>
      </c>
      <c r="M35" s="34"/>
      <c r="N35" s="48" t="s">
        <v>106</v>
      </c>
      <c r="O35" s="49" t="s">
        <v>569</v>
      </c>
      <c r="P35" s="50">
        <v>6</v>
      </c>
    </row>
    <row r="36" spans="2:16" ht="12.95" customHeight="1">
      <c r="B36" s="48"/>
      <c r="C36" s="51" t="s">
        <v>28</v>
      </c>
      <c r="D36" s="572">
        <f>SUM(D28:D35)</f>
        <v>35</v>
      </c>
      <c r="E36" s="34"/>
      <c r="F36" s="48"/>
      <c r="G36" s="51" t="s">
        <v>28</v>
      </c>
      <c r="H36" s="572">
        <f>SUM(H28:H35)</f>
        <v>20</v>
      </c>
      <c r="I36" s="34"/>
      <c r="J36" s="48"/>
      <c r="K36" s="51" t="s">
        <v>28</v>
      </c>
      <c r="L36" s="572">
        <f>SUM(L28:L35)</f>
        <v>30</v>
      </c>
      <c r="M36" s="34"/>
      <c r="N36" s="49"/>
      <c r="O36" s="53" t="s">
        <v>28</v>
      </c>
      <c r="P36" s="572">
        <f>SUM(P28:P35)</f>
        <v>36</v>
      </c>
    </row>
    <row r="37" spans="2:16" ht="12.95" customHeight="1">
      <c r="B37" s="34"/>
      <c r="C37" s="34"/>
      <c r="D37" s="54"/>
      <c r="E37" s="34"/>
      <c r="F37" s="34"/>
      <c r="G37" s="45"/>
      <c r="H37" s="54"/>
      <c r="I37" s="34"/>
      <c r="J37" s="34"/>
      <c r="K37" s="45"/>
      <c r="L37" s="530"/>
      <c r="M37" s="34"/>
      <c r="N37" s="34"/>
      <c r="O37" s="45"/>
      <c r="P37" s="54"/>
    </row>
    <row r="38" spans="2:16" ht="12.95" customHeight="1">
      <c r="B38" s="800" t="s">
        <v>57</v>
      </c>
      <c r="C38" s="801"/>
      <c r="D38" s="331" t="s">
        <v>210</v>
      </c>
      <c r="E38" s="34"/>
      <c r="F38" s="804" t="s">
        <v>183</v>
      </c>
      <c r="G38" s="805"/>
      <c r="H38" s="331" t="s">
        <v>210</v>
      </c>
      <c r="I38" s="34"/>
      <c r="J38" s="804" t="s">
        <v>151</v>
      </c>
      <c r="K38" s="805"/>
      <c r="L38" s="331" t="s">
        <v>210</v>
      </c>
      <c r="M38" s="34"/>
      <c r="N38" s="806" t="s">
        <v>150</v>
      </c>
      <c r="O38" s="806"/>
      <c r="P38" s="331" t="s">
        <v>210</v>
      </c>
    </row>
    <row r="39" spans="2:16" ht="12.95" customHeight="1">
      <c r="B39" s="48" t="s">
        <v>102</v>
      </c>
      <c r="C39" s="49" t="s">
        <v>699</v>
      </c>
      <c r="D39" s="50">
        <v>12</v>
      </c>
      <c r="E39" s="34"/>
      <c r="F39" s="48" t="s">
        <v>102</v>
      </c>
      <c r="G39" s="49" t="s">
        <v>657</v>
      </c>
      <c r="H39" s="50">
        <v>9</v>
      </c>
      <c r="I39" s="34"/>
      <c r="J39" s="48" t="s">
        <v>102</v>
      </c>
      <c r="K39" s="49" t="s">
        <v>628</v>
      </c>
      <c r="L39" s="50">
        <v>6</v>
      </c>
      <c r="M39" s="34"/>
      <c r="N39" s="48" t="s">
        <v>102</v>
      </c>
      <c r="O39" s="49" t="s">
        <v>670</v>
      </c>
      <c r="P39" s="50">
        <v>3</v>
      </c>
    </row>
    <row r="40" spans="2:16" ht="12.95" customHeight="1">
      <c r="B40" s="48" t="s">
        <v>103</v>
      </c>
      <c r="C40" s="49" t="s">
        <v>702</v>
      </c>
      <c r="D40" s="50">
        <v>6</v>
      </c>
      <c r="E40" s="34"/>
      <c r="F40" s="48" t="s">
        <v>103</v>
      </c>
      <c r="G40" s="49" t="s">
        <v>660</v>
      </c>
      <c r="H40" s="50">
        <v>0</v>
      </c>
      <c r="I40" s="34"/>
      <c r="J40" s="48" t="s">
        <v>103</v>
      </c>
      <c r="K40" s="49" t="s">
        <v>493</v>
      </c>
      <c r="L40" s="50">
        <v>0</v>
      </c>
      <c r="M40" s="34"/>
      <c r="N40" s="48" t="s">
        <v>103</v>
      </c>
      <c r="O40" s="49" t="s">
        <v>673</v>
      </c>
      <c r="P40" s="50">
        <v>6</v>
      </c>
    </row>
    <row r="41" spans="2:16" ht="12.95" customHeight="1">
      <c r="B41" s="48" t="s">
        <v>103</v>
      </c>
      <c r="C41" s="49" t="s">
        <v>703</v>
      </c>
      <c r="D41" s="50">
        <v>0</v>
      </c>
      <c r="E41" s="34"/>
      <c r="F41" s="48" t="s">
        <v>103</v>
      </c>
      <c r="G41" s="49" t="s">
        <v>884</v>
      </c>
      <c r="H41" s="50">
        <v>0</v>
      </c>
      <c r="I41" s="34"/>
      <c r="J41" s="48" t="s">
        <v>103</v>
      </c>
      <c r="K41" s="49" t="s">
        <v>631</v>
      </c>
      <c r="L41" s="50">
        <v>6</v>
      </c>
      <c r="M41" s="34"/>
      <c r="N41" s="48" t="s">
        <v>103</v>
      </c>
      <c r="O41" s="49" t="s">
        <v>676</v>
      </c>
      <c r="P41" s="50">
        <v>0</v>
      </c>
    </row>
    <row r="42" spans="2:16" ht="12.95" customHeight="1">
      <c r="B42" s="48" t="s">
        <v>104</v>
      </c>
      <c r="C42" s="49" t="s">
        <v>709</v>
      </c>
      <c r="D42" s="50">
        <v>3</v>
      </c>
      <c r="E42" s="34"/>
      <c r="F42" s="48" t="s">
        <v>104</v>
      </c>
      <c r="G42" s="49" t="s">
        <v>886</v>
      </c>
      <c r="H42" s="50">
        <v>0</v>
      </c>
      <c r="I42" s="34"/>
      <c r="J42" s="48" t="s">
        <v>104</v>
      </c>
      <c r="K42" s="49" t="s">
        <v>633</v>
      </c>
      <c r="L42" s="50">
        <v>6</v>
      </c>
      <c r="M42" s="34"/>
      <c r="N42" s="48" t="s">
        <v>104</v>
      </c>
      <c r="O42" s="49" t="s">
        <v>498</v>
      </c>
      <c r="P42" s="50">
        <v>0</v>
      </c>
    </row>
    <row r="43" spans="2:16" ht="12.95" customHeight="1">
      <c r="B43" s="48" t="s">
        <v>104</v>
      </c>
      <c r="C43" s="49" t="s">
        <v>707</v>
      </c>
      <c r="D43" s="50">
        <v>3</v>
      </c>
      <c r="E43" s="34"/>
      <c r="F43" s="48" t="s">
        <v>104</v>
      </c>
      <c r="G43" s="49" t="s">
        <v>664</v>
      </c>
      <c r="H43" s="50">
        <v>0</v>
      </c>
      <c r="I43" s="34"/>
      <c r="J43" s="48" t="s">
        <v>104</v>
      </c>
      <c r="K43" s="49" t="s">
        <v>634</v>
      </c>
      <c r="L43" s="50">
        <v>0</v>
      </c>
      <c r="M43" s="34"/>
      <c r="N43" s="48" t="s">
        <v>104</v>
      </c>
      <c r="O43" s="49" t="s">
        <v>677</v>
      </c>
      <c r="P43" s="50">
        <v>3</v>
      </c>
    </row>
    <row r="44" spans="2:16" ht="12.95" customHeight="1">
      <c r="B44" s="48" t="s">
        <v>104</v>
      </c>
      <c r="C44" s="49" t="s">
        <v>706</v>
      </c>
      <c r="D44" s="50">
        <v>3</v>
      </c>
      <c r="E44" s="34"/>
      <c r="F44" s="48" t="s">
        <v>104</v>
      </c>
      <c r="G44" s="49" t="s">
        <v>666</v>
      </c>
      <c r="H44" s="50">
        <v>0</v>
      </c>
      <c r="I44" s="34"/>
      <c r="J44" s="48" t="s">
        <v>104</v>
      </c>
      <c r="K44" s="49" t="s">
        <v>635</v>
      </c>
      <c r="L44" s="50">
        <v>0</v>
      </c>
      <c r="M44" s="34"/>
      <c r="N44" s="48" t="s">
        <v>104</v>
      </c>
      <c r="O44" s="49" t="s">
        <v>679</v>
      </c>
      <c r="P44" s="50">
        <v>3</v>
      </c>
    </row>
    <row r="45" spans="2:16" ht="12.95" customHeight="1">
      <c r="B45" s="48" t="s">
        <v>105</v>
      </c>
      <c r="C45" s="49" t="s">
        <v>710</v>
      </c>
      <c r="D45" s="50">
        <v>2</v>
      </c>
      <c r="E45" s="34"/>
      <c r="F45" s="48" t="s">
        <v>105</v>
      </c>
      <c r="G45" s="49" t="s">
        <v>667</v>
      </c>
      <c r="H45" s="50">
        <v>5</v>
      </c>
      <c r="I45" s="34"/>
      <c r="J45" s="48" t="s">
        <v>105</v>
      </c>
      <c r="K45" s="49" t="s">
        <v>638</v>
      </c>
      <c r="L45" s="50">
        <v>6</v>
      </c>
      <c r="M45" s="34"/>
      <c r="N45" s="48" t="s">
        <v>105</v>
      </c>
      <c r="O45" s="49" t="s">
        <v>681</v>
      </c>
      <c r="P45" s="50">
        <v>2</v>
      </c>
    </row>
    <row r="46" spans="2:16" ht="12.95" customHeight="1">
      <c r="B46" s="48" t="s">
        <v>106</v>
      </c>
      <c r="C46" s="49" t="s">
        <v>712</v>
      </c>
      <c r="D46" s="50">
        <v>0</v>
      </c>
      <c r="E46" s="34"/>
      <c r="F46" s="48" t="s">
        <v>106</v>
      </c>
      <c r="G46" s="49" t="s">
        <v>668</v>
      </c>
      <c r="H46" s="50">
        <v>2</v>
      </c>
      <c r="I46" s="34"/>
      <c r="J46" s="48" t="s">
        <v>106</v>
      </c>
      <c r="K46" s="49" t="s">
        <v>639</v>
      </c>
      <c r="L46" s="50">
        <v>0</v>
      </c>
      <c r="M46" s="34"/>
      <c r="N46" s="48" t="s">
        <v>106</v>
      </c>
      <c r="O46" s="49" t="s">
        <v>683</v>
      </c>
      <c r="P46" s="50">
        <v>0</v>
      </c>
    </row>
    <row r="47" spans="2:16" ht="12.95" customHeight="1">
      <c r="B47" s="48"/>
      <c r="C47" s="51" t="s">
        <v>28</v>
      </c>
      <c r="D47" s="572">
        <f>SUM(D39:D46)</f>
        <v>29</v>
      </c>
      <c r="E47" s="34"/>
      <c r="F47" s="48"/>
      <c r="G47" s="51" t="s">
        <v>28</v>
      </c>
      <c r="H47" s="572">
        <f>SUM(H39:H46)</f>
        <v>16</v>
      </c>
      <c r="I47" s="34"/>
      <c r="J47" s="48"/>
      <c r="K47" s="51" t="s">
        <v>28</v>
      </c>
      <c r="L47" s="572">
        <f>SUM(L39:L46)</f>
        <v>24</v>
      </c>
      <c r="M47" s="34"/>
      <c r="N47" s="48"/>
      <c r="O47" s="51" t="s">
        <v>28</v>
      </c>
      <c r="P47" s="572">
        <f>SUM(P39:P46)</f>
        <v>17</v>
      </c>
    </row>
    <row r="48" spans="2:16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1" ht="12.95" customHeight="1">
      <c r="B49" s="799" t="s">
        <v>30</v>
      </c>
      <c r="C49" s="799"/>
      <c r="D49" s="799"/>
      <c r="E49" s="799"/>
      <c r="F49" s="799"/>
      <c r="G49" s="799"/>
      <c r="H49" s="799"/>
      <c r="I49" s="799"/>
      <c r="J49" s="799"/>
      <c r="K49" s="799"/>
      <c r="L49" s="799"/>
      <c r="M49" s="799"/>
      <c r="N49" s="799"/>
      <c r="O49" s="57" t="s">
        <v>79</v>
      </c>
      <c r="P49" s="58"/>
      <c r="R49" s="356"/>
      <c r="S49" s="34"/>
      <c r="T49" s="34"/>
    </row>
    <row r="50" spans="2:21" ht="12.95" customHeight="1">
      <c r="B50" s="204" t="s">
        <v>31</v>
      </c>
      <c r="C50" s="59" t="s">
        <v>887</v>
      </c>
      <c r="D50" s="60">
        <f>H25</f>
        <v>43</v>
      </c>
      <c r="E50" s="61"/>
      <c r="F50" s="258" t="s">
        <v>81</v>
      </c>
      <c r="G50" s="59" t="s">
        <v>19</v>
      </c>
      <c r="H50" s="60">
        <f>L36</f>
        <v>30</v>
      </c>
      <c r="I50" s="61"/>
      <c r="J50" s="258" t="s">
        <v>81</v>
      </c>
      <c r="K50" s="59" t="s">
        <v>25</v>
      </c>
      <c r="L50" s="60">
        <f>L25</f>
        <v>21</v>
      </c>
      <c r="M50" s="61"/>
      <c r="N50" s="59"/>
      <c r="O50" s="59" t="s">
        <v>26</v>
      </c>
      <c r="P50" s="63">
        <f>P14</f>
        <v>21</v>
      </c>
      <c r="R50" s="426"/>
      <c r="S50" s="761"/>
      <c r="T50" s="761"/>
      <c r="U50" s="761"/>
    </row>
    <row r="51" spans="2:21" ht="12.95" customHeight="1">
      <c r="B51" s="267"/>
      <c r="C51" s="45" t="s">
        <v>151</v>
      </c>
      <c r="D51" s="64">
        <f>L47</f>
        <v>24</v>
      </c>
      <c r="E51" s="64"/>
      <c r="F51" s="72"/>
      <c r="G51" s="45" t="s">
        <v>237</v>
      </c>
      <c r="H51" s="64">
        <f>H14</f>
        <v>14</v>
      </c>
      <c r="I51" s="34"/>
      <c r="J51" s="64"/>
      <c r="K51" s="45" t="s">
        <v>239</v>
      </c>
      <c r="L51" s="64">
        <f>D25</f>
        <v>18</v>
      </c>
      <c r="M51" s="34"/>
      <c r="N51" s="72" t="s">
        <v>31</v>
      </c>
      <c r="O51" s="45" t="s">
        <v>236</v>
      </c>
      <c r="P51" s="67">
        <f>P36</f>
        <v>36</v>
      </c>
      <c r="R51" s="426"/>
      <c r="S51" s="761"/>
      <c r="T51" s="761"/>
      <c r="U51" s="761"/>
    </row>
    <row r="52" spans="2:21" ht="12.95" customHeight="1">
      <c r="B52" s="255"/>
      <c r="E52" s="34"/>
      <c r="F52" s="54"/>
      <c r="I52" s="101"/>
      <c r="J52" s="54"/>
      <c r="M52" s="34"/>
      <c r="N52" s="34"/>
      <c r="O52" s="150"/>
      <c r="P52" s="154"/>
      <c r="R52" s="426"/>
      <c r="S52" s="761"/>
      <c r="T52" s="761"/>
      <c r="U52" s="761"/>
    </row>
    <row r="53" spans="2:21" ht="12.95" customHeight="1">
      <c r="B53" s="328"/>
      <c r="C53" s="45" t="s">
        <v>888</v>
      </c>
      <c r="D53" s="64">
        <f>D36</f>
        <v>35</v>
      </c>
      <c r="E53" s="34" t="s">
        <v>894</v>
      </c>
      <c r="F53" s="145"/>
      <c r="G53" s="45" t="s">
        <v>889</v>
      </c>
      <c r="H53" s="64">
        <f>L14</f>
        <v>13</v>
      </c>
      <c r="I53" s="34"/>
      <c r="J53" s="145"/>
      <c r="K53" s="45" t="s">
        <v>850</v>
      </c>
      <c r="L53" s="64">
        <f>H36</f>
        <v>20</v>
      </c>
      <c r="M53" s="34"/>
      <c r="N53" s="64"/>
      <c r="O53" s="45" t="s">
        <v>890</v>
      </c>
      <c r="P53" s="67">
        <f>P47</f>
        <v>17</v>
      </c>
      <c r="R53" s="426"/>
      <c r="S53" s="761"/>
      <c r="T53" s="761"/>
      <c r="U53" s="761"/>
    </row>
    <row r="54" spans="2:21" ht="12.95" customHeight="1">
      <c r="B54" s="330" t="s">
        <v>81</v>
      </c>
      <c r="C54" s="73" t="s">
        <v>111</v>
      </c>
      <c r="D54" s="74">
        <f>P25</f>
        <v>35</v>
      </c>
      <c r="E54" s="73"/>
      <c r="F54" s="326" t="s">
        <v>81</v>
      </c>
      <c r="G54" s="73" t="s">
        <v>107</v>
      </c>
      <c r="H54" s="74">
        <f>D14</f>
        <v>28</v>
      </c>
      <c r="I54" s="142"/>
      <c r="J54" s="326" t="s">
        <v>81</v>
      </c>
      <c r="K54" s="73" t="s">
        <v>57</v>
      </c>
      <c r="L54" s="74">
        <f>D47</f>
        <v>29</v>
      </c>
      <c r="M54" s="142"/>
      <c r="N54" s="326" t="s">
        <v>81</v>
      </c>
      <c r="O54" s="73" t="s">
        <v>183</v>
      </c>
      <c r="P54" s="75">
        <f>H47</f>
        <v>16</v>
      </c>
      <c r="R54" s="426"/>
      <c r="S54" s="761"/>
      <c r="T54" s="761"/>
      <c r="U54" s="761"/>
    </row>
    <row r="55" spans="2:21" ht="12.95" customHeight="1">
      <c r="B55" s="34"/>
      <c r="C55" s="34"/>
      <c r="D55" s="34"/>
      <c r="E55" s="34"/>
      <c r="F55" s="34"/>
      <c r="G55" s="34"/>
      <c r="H55" s="34"/>
      <c r="I55" s="34"/>
      <c r="J55" s="76"/>
      <c r="K55" s="76"/>
      <c r="L55" s="34"/>
      <c r="M55" s="34"/>
      <c r="N55" s="34"/>
      <c r="O55" s="34"/>
      <c r="P55" s="34"/>
      <c r="R55" s="426"/>
      <c r="S55" s="761"/>
      <c r="T55" s="761"/>
      <c r="U55" s="761"/>
    </row>
    <row r="56" spans="2:21" ht="12.95" customHeight="1">
      <c r="B56" s="797" t="s">
        <v>115</v>
      </c>
      <c r="C56" s="798"/>
      <c r="D56" s="78" t="s">
        <v>29</v>
      </c>
      <c r="E56" s="34"/>
      <c r="F56" s="77" t="s">
        <v>32</v>
      </c>
      <c r="G56" s="79"/>
      <c r="H56" s="79"/>
      <c r="I56" s="79"/>
      <c r="J56" s="79"/>
      <c r="K56" s="79"/>
      <c r="L56" s="78"/>
      <c r="M56" s="45"/>
      <c r="N56" s="77" t="s">
        <v>407</v>
      </c>
      <c r="O56" s="79"/>
      <c r="P56" s="78"/>
      <c r="R56" s="426"/>
      <c r="S56" s="761"/>
      <c r="T56" s="761"/>
      <c r="U56" s="761"/>
    </row>
    <row r="57" spans="2:21" ht="12.95" customHeight="1">
      <c r="B57" s="80" t="s">
        <v>408</v>
      </c>
      <c r="C57" s="81"/>
      <c r="D57" s="50">
        <f>$H$25</f>
        <v>43</v>
      </c>
      <c r="E57" s="34"/>
      <c r="F57" s="787" t="s">
        <v>904</v>
      </c>
      <c r="G57" s="788"/>
      <c r="H57" s="788"/>
      <c r="I57" s="788"/>
      <c r="J57" s="788"/>
      <c r="K57" s="788"/>
      <c r="L57" s="789"/>
      <c r="M57" s="34"/>
      <c r="N57" s="339" t="s">
        <v>154</v>
      </c>
      <c r="O57" s="59"/>
      <c r="P57" s="250">
        <v>15</v>
      </c>
      <c r="R57" s="426"/>
      <c r="S57" s="761"/>
      <c r="T57" s="761"/>
      <c r="U57" s="761"/>
    </row>
    <row r="58" spans="2:21" ht="12.95" customHeight="1">
      <c r="B58" s="80" t="s">
        <v>82</v>
      </c>
      <c r="C58" s="81"/>
      <c r="D58" s="50">
        <f>$P$36</f>
        <v>36</v>
      </c>
      <c r="E58" s="34"/>
      <c r="F58" s="787" t="s">
        <v>900</v>
      </c>
      <c r="G58" s="788"/>
      <c r="H58" s="788"/>
      <c r="I58" s="788"/>
      <c r="J58" s="788"/>
      <c r="K58" s="788"/>
      <c r="L58" s="789"/>
      <c r="M58" s="34"/>
      <c r="N58" s="338" t="s">
        <v>893</v>
      </c>
      <c r="O58" s="142"/>
      <c r="P58" s="337">
        <f>MAX(D6:D12,H6:H12,L6:L12,P6:P12,D17:D23,H17:H23,L17:L23,P17:P23,D28:D34,H28:H34,L28:L34,P28:P34,D39:D45,H39:H45,L39:L45,P39:P45)</f>
        <v>18</v>
      </c>
    </row>
    <row r="59" spans="2:21" ht="12.95" customHeight="1">
      <c r="B59" s="80" t="s">
        <v>149</v>
      </c>
      <c r="C59" s="81"/>
      <c r="D59" s="50">
        <f>$D$36</f>
        <v>35</v>
      </c>
      <c r="E59" s="34"/>
      <c r="F59" s="787" t="s">
        <v>897</v>
      </c>
      <c r="G59" s="788"/>
      <c r="H59" s="788"/>
      <c r="I59" s="788"/>
      <c r="J59" s="788"/>
      <c r="K59" s="788"/>
      <c r="L59" s="789"/>
      <c r="M59" s="34"/>
      <c r="N59" s="339" t="s">
        <v>155</v>
      </c>
      <c r="O59" s="59"/>
      <c r="P59" s="250"/>
    </row>
    <row r="60" spans="2:21" ht="12.95" customHeight="1">
      <c r="B60" s="80" t="s">
        <v>111</v>
      </c>
      <c r="C60" s="81"/>
      <c r="D60" s="50">
        <f>$P$25</f>
        <v>35</v>
      </c>
      <c r="E60" s="34"/>
      <c r="F60" s="787" t="s">
        <v>899</v>
      </c>
      <c r="G60" s="788"/>
      <c r="H60" s="788"/>
      <c r="I60" s="788"/>
      <c r="J60" s="788"/>
      <c r="K60" s="788"/>
      <c r="L60" s="789"/>
      <c r="M60" s="34"/>
      <c r="N60" s="338" t="s">
        <v>149</v>
      </c>
      <c r="O60" s="73"/>
      <c r="P60" s="337">
        <f>MAX(D14,H14,L14,P14,D25,H25,L25,P25,D36,H36,L36,P36,D47,H47,L47,P47)</f>
        <v>43</v>
      </c>
    </row>
    <row r="61" spans="2:21" ht="12.95" customHeight="1">
      <c r="B61" s="80" t="s">
        <v>19</v>
      </c>
      <c r="C61" s="81"/>
      <c r="D61" s="50">
        <f>$L$36</f>
        <v>30</v>
      </c>
      <c r="E61" s="34"/>
      <c r="F61" s="787" t="s">
        <v>901</v>
      </c>
      <c r="G61" s="788"/>
      <c r="H61" s="788"/>
      <c r="I61" s="788"/>
      <c r="J61" s="788"/>
      <c r="K61" s="788"/>
      <c r="L61" s="789"/>
      <c r="M61" s="34"/>
      <c r="N61" s="82" t="s">
        <v>156</v>
      </c>
      <c r="O61" s="34"/>
      <c r="P61" s="70"/>
    </row>
    <row r="62" spans="2:21" ht="12.95" customHeight="1">
      <c r="B62" s="80" t="s">
        <v>57</v>
      </c>
      <c r="C62" s="81"/>
      <c r="D62" s="50">
        <f>$D$47</f>
        <v>29</v>
      </c>
      <c r="E62" s="34"/>
      <c r="F62" s="207" t="s">
        <v>902</v>
      </c>
      <c r="G62" s="336"/>
      <c r="H62" s="336"/>
      <c r="I62" s="336"/>
      <c r="J62" s="336"/>
      <c r="K62" s="336"/>
      <c r="L62" s="208"/>
      <c r="M62" s="34"/>
      <c r="N62" s="68" t="s">
        <v>20</v>
      </c>
      <c r="O62" s="45"/>
      <c r="P62" s="70">
        <f>MIN(D14,H14,L14,P14,D25,H25,L25,P25,D36,H36,L36,P36,D47,H47,L47,P47)</f>
        <v>13</v>
      </c>
    </row>
    <row r="63" spans="2:21" ht="12.95" customHeight="1">
      <c r="B63" s="207" t="s">
        <v>107</v>
      </c>
      <c r="C63" s="208"/>
      <c r="D63" s="50">
        <f>$D$14</f>
        <v>28</v>
      </c>
      <c r="E63" s="34"/>
      <c r="F63" s="787" t="s">
        <v>903</v>
      </c>
      <c r="G63" s="788"/>
      <c r="H63" s="788"/>
      <c r="I63" s="788"/>
      <c r="J63" s="788"/>
      <c r="K63" s="788"/>
      <c r="L63" s="789"/>
      <c r="M63" s="34"/>
      <c r="N63" s="339" t="s">
        <v>166</v>
      </c>
      <c r="O63" s="61"/>
      <c r="P63" s="63"/>
    </row>
    <row r="64" spans="2:21" ht="12.95" customHeight="1">
      <c r="B64" s="80" t="s">
        <v>151</v>
      </c>
      <c r="C64" s="81"/>
      <c r="D64" s="50">
        <f>$L$47</f>
        <v>24</v>
      </c>
      <c r="E64" s="34"/>
      <c r="F64" s="787" t="s">
        <v>905</v>
      </c>
      <c r="G64" s="788"/>
      <c r="H64" s="788"/>
      <c r="I64" s="788"/>
      <c r="J64" s="788"/>
      <c r="K64" s="788"/>
      <c r="L64" s="789"/>
      <c r="M64" s="34"/>
      <c r="N64" s="807" t="s">
        <v>20</v>
      </c>
      <c r="O64" s="808"/>
      <c r="P64" s="83">
        <v>32</v>
      </c>
    </row>
    <row r="65" spans="2:31" ht="12.95" customHeight="1">
      <c r="B65" s="80" t="s">
        <v>26</v>
      </c>
      <c r="C65" s="81"/>
      <c r="D65" s="50">
        <f>$P$14</f>
        <v>21</v>
      </c>
      <c r="E65" s="34"/>
      <c r="F65" s="787" t="s">
        <v>906</v>
      </c>
      <c r="G65" s="788"/>
      <c r="H65" s="788"/>
      <c r="I65" s="788"/>
      <c r="J65" s="788"/>
      <c r="K65" s="788"/>
      <c r="L65" s="789"/>
      <c r="M65" s="34"/>
      <c r="N65" s="34"/>
      <c r="O65" s="34"/>
      <c r="P65" s="34"/>
    </row>
    <row r="66" spans="2:31" ht="12.95" customHeight="1">
      <c r="B66" s="80" t="s">
        <v>25</v>
      </c>
      <c r="C66" s="81"/>
      <c r="D66" s="50">
        <f>$L$25</f>
        <v>21</v>
      </c>
      <c r="E66" s="34"/>
      <c r="F66" s="787" t="s">
        <v>907</v>
      </c>
      <c r="G66" s="788"/>
      <c r="H66" s="788"/>
      <c r="I66" s="788"/>
      <c r="J66" s="788"/>
      <c r="K66" s="788"/>
      <c r="L66" s="789"/>
      <c r="M66" s="34"/>
      <c r="N66" s="217" t="s">
        <v>116</v>
      </c>
      <c r="O66" s="218"/>
      <c r="P66" s="221"/>
    </row>
    <row r="67" spans="2:31" ht="12.95" customHeight="1">
      <c r="B67" s="80" t="s">
        <v>24</v>
      </c>
      <c r="C67" s="81"/>
      <c r="D67" s="50">
        <f>$H$36</f>
        <v>20</v>
      </c>
      <c r="E67" s="34"/>
      <c r="F67" s="787" t="s">
        <v>908</v>
      </c>
      <c r="G67" s="788"/>
      <c r="H67" s="788"/>
      <c r="I67" s="788"/>
      <c r="J67" s="788"/>
      <c r="K67" s="788"/>
      <c r="L67" s="789"/>
      <c r="M67" s="34"/>
      <c r="N67" s="777" t="s">
        <v>895</v>
      </c>
      <c r="O67" s="777"/>
      <c r="P67" s="777"/>
      <c r="R67" s="357"/>
      <c r="S67" s="357"/>
      <c r="T67" s="355"/>
      <c r="U67" s="148"/>
      <c r="V67" s="45"/>
      <c r="W67" s="64"/>
      <c r="X67" s="34"/>
      <c r="Y67" s="148"/>
      <c r="Z67" s="45"/>
      <c r="AA67" s="64"/>
      <c r="AB67" s="34"/>
      <c r="AC67" s="45"/>
      <c r="AD67" s="45"/>
      <c r="AE67" s="64"/>
    </row>
    <row r="68" spans="2:31" ht="12.95" customHeight="1">
      <c r="B68" s="80" t="s">
        <v>21</v>
      </c>
      <c r="C68" s="81"/>
      <c r="D68" s="50">
        <f>$D$25</f>
        <v>18</v>
      </c>
      <c r="E68" s="34"/>
      <c r="F68" s="787" t="s">
        <v>909</v>
      </c>
      <c r="G68" s="788"/>
      <c r="H68" s="788"/>
      <c r="I68" s="788"/>
      <c r="J68" s="788"/>
      <c r="K68" s="788"/>
      <c r="L68" s="789"/>
      <c r="M68" s="34"/>
      <c r="N68" s="777" t="s">
        <v>896</v>
      </c>
      <c r="O68" s="777"/>
      <c r="P68" s="777"/>
      <c r="R68" s="355"/>
      <c r="S68" s="357"/>
      <c r="T68" s="357"/>
      <c r="U68" s="148"/>
      <c r="V68" s="45"/>
      <c r="W68" s="64"/>
      <c r="X68" s="34"/>
      <c r="Y68" s="45"/>
      <c r="Z68" s="45"/>
      <c r="AA68" s="64"/>
      <c r="AB68" s="34"/>
      <c r="AC68" s="72"/>
      <c r="AD68" s="45"/>
      <c r="AE68" s="64"/>
    </row>
    <row r="69" spans="2:31" ht="12.95" customHeight="1">
      <c r="B69" s="80" t="s">
        <v>150</v>
      </c>
      <c r="C69" s="81"/>
      <c r="D69" s="50">
        <f>$P$47</f>
        <v>17</v>
      </c>
      <c r="E69" s="34"/>
      <c r="F69" s="787" t="s">
        <v>910</v>
      </c>
      <c r="G69" s="788"/>
      <c r="H69" s="788"/>
      <c r="I69" s="788"/>
      <c r="J69" s="788"/>
      <c r="K69" s="788"/>
      <c r="L69" s="789"/>
      <c r="M69" s="34"/>
      <c r="N69" s="777" t="s">
        <v>917</v>
      </c>
      <c r="O69" s="777"/>
      <c r="P69" s="777"/>
      <c r="R69" s="357"/>
      <c r="S69" s="357"/>
      <c r="T69" s="355"/>
      <c r="U69" s="147"/>
      <c r="V69" s="5"/>
      <c r="W69" s="5"/>
      <c r="X69" s="34"/>
      <c r="Y69" s="34"/>
      <c r="Z69" s="5"/>
      <c r="AA69" s="5"/>
      <c r="AB69" s="34"/>
      <c r="AC69" s="34"/>
      <c r="AD69" s="43"/>
      <c r="AE69" s="150"/>
    </row>
    <row r="70" spans="2:31" ht="12.95" customHeight="1">
      <c r="B70" s="80" t="s">
        <v>183</v>
      </c>
      <c r="C70" s="81"/>
      <c r="D70" s="50">
        <f>$H$47</f>
        <v>16</v>
      </c>
      <c r="E70" s="34"/>
      <c r="F70" s="787" t="s">
        <v>911</v>
      </c>
      <c r="G70" s="788"/>
      <c r="H70" s="788"/>
      <c r="I70" s="788"/>
      <c r="J70" s="788"/>
      <c r="K70" s="788"/>
      <c r="L70" s="789"/>
      <c r="M70" s="34"/>
      <c r="N70" s="777" t="s">
        <v>914</v>
      </c>
      <c r="O70" s="777"/>
      <c r="P70" s="777"/>
      <c r="R70" s="357"/>
      <c r="S70" s="357"/>
      <c r="T70" s="355"/>
      <c r="U70" s="148"/>
      <c r="V70" s="45"/>
      <c r="W70" s="64"/>
      <c r="X70" s="34"/>
      <c r="Y70" s="72"/>
      <c r="Z70" s="45"/>
      <c r="AA70" s="64"/>
      <c r="AB70" s="34"/>
      <c r="AC70" s="45"/>
      <c r="AD70" s="45"/>
      <c r="AE70" s="64"/>
    </row>
    <row r="71" spans="2:31" ht="12.95" customHeight="1">
      <c r="B71" s="80" t="s">
        <v>145</v>
      </c>
      <c r="C71" s="81"/>
      <c r="D71" s="50">
        <f>$H$14</f>
        <v>14</v>
      </c>
      <c r="E71" s="34"/>
      <c r="F71" s="787" t="s">
        <v>912</v>
      </c>
      <c r="G71" s="788"/>
      <c r="H71" s="788"/>
      <c r="I71" s="788"/>
      <c r="J71" s="788"/>
      <c r="K71" s="788"/>
      <c r="L71" s="789"/>
      <c r="M71" s="34"/>
      <c r="N71" s="777" t="s">
        <v>915</v>
      </c>
      <c r="O71" s="777"/>
      <c r="P71" s="777"/>
      <c r="R71" s="355"/>
      <c r="S71" s="357"/>
      <c r="T71" s="357"/>
      <c r="U71" s="72"/>
      <c r="V71" s="45"/>
      <c r="W71" s="64"/>
      <c r="X71" s="34"/>
      <c r="Y71" s="45"/>
      <c r="Z71" s="45"/>
      <c r="AA71" s="64"/>
      <c r="AB71" s="34"/>
      <c r="AC71" s="72"/>
      <c r="AD71" s="45"/>
      <c r="AE71" s="64"/>
    </row>
    <row r="72" spans="2:31" ht="12.95" customHeight="1">
      <c r="B72" s="80" t="s">
        <v>20</v>
      </c>
      <c r="C72" s="81"/>
      <c r="D72" s="50">
        <f>$L$14</f>
        <v>13</v>
      </c>
      <c r="E72" s="34"/>
      <c r="F72" s="787" t="s">
        <v>913</v>
      </c>
      <c r="G72" s="788"/>
      <c r="H72" s="788"/>
      <c r="I72" s="788"/>
      <c r="J72" s="788"/>
      <c r="K72" s="788"/>
      <c r="L72" s="789"/>
      <c r="M72" s="34"/>
      <c r="N72" s="777" t="s">
        <v>916</v>
      </c>
      <c r="O72" s="777"/>
      <c r="P72" s="777"/>
      <c r="R72" s="355"/>
      <c r="S72" s="357"/>
      <c r="T72" s="357"/>
    </row>
    <row r="73" spans="2:31" ht="12.95" customHeight="1">
      <c r="B73" s="34"/>
      <c r="C73" s="34"/>
      <c r="D73" s="34"/>
      <c r="E73" s="34"/>
      <c r="M73" s="34"/>
      <c r="N73" s="777" t="s">
        <v>918</v>
      </c>
      <c r="O73" s="777"/>
      <c r="P73" s="777"/>
      <c r="R73" s="355"/>
      <c r="S73" s="357"/>
      <c r="T73" s="357"/>
    </row>
    <row r="74" spans="2:31" ht="12.95" customHeight="1">
      <c r="B74" s="794" t="s">
        <v>110</v>
      </c>
      <c r="C74" s="795"/>
      <c r="D74" s="796"/>
      <c r="E74" s="34"/>
      <c r="F74" s="261" t="s">
        <v>81</v>
      </c>
      <c r="G74" s="792" t="s">
        <v>58</v>
      </c>
      <c r="H74" s="793"/>
      <c r="I74" s="143">
        <v>6</v>
      </c>
      <c r="J74" s="143">
        <f>'wk3'!J74+I74</f>
        <v>21</v>
      </c>
      <c r="K74" s="786" t="s">
        <v>873</v>
      </c>
      <c r="L74" s="786"/>
      <c r="M74" s="34"/>
      <c r="N74" s="777" t="s">
        <v>919</v>
      </c>
      <c r="O74" s="777"/>
      <c r="P74" s="777"/>
      <c r="R74" s="357"/>
      <c r="S74" s="357"/>
      <c r="T74" s="355"/>
    </row>
    <row r="75" spans="2:31" ht="12.95" customHeight="1">
      <c r="B75" s="790" t="s">
        <v>842</v>
      </c>
      <c r="C75" s="791"/>
      <c r="D75" s="85">
        <f>MAX('Team Totals'!$T$8,'Team Totals'!$T$15,'Team Totals'!$T$22,'Team Totals'!$T$29)</f>
        <v>1954</v>
      </c>
      <c r="E75" s="34"/>
      <c r="F75" s="262" t="s">
        <v>31</v>
      </c>
      <c r="G75" s="784" t="s">
        <v>59</v>
      </c>
      <c r="H75" s="785"/>
      <c r="I75" s="86">
        <v>2</v>
      </c>
      <c r="J75" s="86">
        <f>'wk3'!J75+I75</f>
        <v>11</v>
      </c>
      <c r="K75" s="786" t="s">
        <v>898</v>
      </c>
      <c r="L75" s="786"/>
      <c r="M75" s="34"/>
      <c r="N75" s="781" t="str">
        <f>'wk5'!$B$3</f>
        <v>OFF: DET, LAC, PHI &amp; TEN</v>
      </c>
      <c r="O75" s="782"/>
      <c r="P75" s="783"/>
    </row>
    <row r="76" spans="2:31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59">
    <mergeCell ref="N64:O64"/>
    <mergeCell ref="S55:U55"/>
    <mergeCell ref="S56:U56"/>
    <mergeCell ref="S57:U57"/>
    <mergeCell ref="S50:U50"/>
    <mergeCell ref="S51:U51"/>
    <mergeCell ref="S52:U52"/>
    <mergeCell ref="S53:U53"/>
    <mergeCell ref="S54:U54"/>
    <mergeCell ref="F63:L63"/>
    <mergeCell ref="F57:L57"/>
    <mergeCell ref="F64:L64"/>
    <mergeCell ref="F65:L65"/>
    <mergeCell ref="F68:L68"/>
    <mergeCell ref="B3:E3"/>
    <mergeCell ref="J38:K38"/>
    <mergeCell ref="F58:L58"/>
    <mergeCell ref="F61:L61"/>
    <mergeCell ref="N38:O38"/>
    <mergeCell ref="F59:L59"/>
    <mergeCell ref="B1:C1"/>
    <mergeCell ref="B56:C56"/>
    <mergeCell ref="B49:N49"/>
    <mergeCell ref="J16:K16"/>
    <mergeCell ref="B5:C5"/>
    <mergeCell ref="F5:G5"/>
    <mergeCell ref="J5:K5"/>
    <mergeCell ref="B16:C16"/>
    <mergeCell ref="F16:G16"/>
    <mergeCell ref="B27:C27"/>
    <mergeCell ref="N16:O16"/>
    <mergeCell ref="F27:G27"/>
    <mergeCell ref="N27:O27"/>
    <mergeCell ref="J27:K27"/>
    <mergeCell ref="B38:C38"/>
    <mergeCell ref="F38:G38"/>
    <mergeCell ref="B75:C75"/>
    <mergeCell ref="F67:L67"/>
    <mergeCell ref="F72:L72"/>
    <mergeCell ref="G74:H74"/>
    <mergeCell ref="K74:L74"/>
    <mergeCell ref="B74:D74"/>
    <mergeCell ref="F69:L69"/>
    <mergeCell ref="F1:L2"/>
    <mergeCell ref="N75:P75"/>
    <mergeCell ref="N71:P71"/>
    <mergeCell ref="N72:P72"/>
    <mergeCell ref="G75:H75"/>
    <mergeCell ref="K75:L75"/>
    <mergeCell ref="N73:P73"/>
    <mergeCell ref="F70:L70"/>
    <mergeCell ref="F71:L71"/>
    <mergeCell ref="F66:L66"/>
    <mergeCell ref="N74:P74"/>
    <mergeCell ref="N69:P69"/>
    <mergeCell ref="N70:P70"/>
    <mergeCell ref="N68:P68"/>
    <mergeCell ref="N67:P67"/>
    <mergeCell ref="F60:L60"/>
  </mergeCells>
  <phoneticPr fontId="0" type="noConversion"/>
  <printOptions horizontalCentered="1"/>
  <pageMargins left="0" right="0" top="0.09" bottom="0" header="0.13" footer="0.5"/>
  <pageSetup scale="78" orientation="portrait" r:id="rId1"/>
  <headerFooter alignWithMargins="0"/>
  <webPublishItems count="1">
    <webPublishItem id="10890" divId="04BDFLOfficialScoring_10890" sourceType="sheet" destinationFile="C:\Documents and Settings\default\My Documents\BDFL 2004\ScorePageW1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76"/>
  <sheetViews>
    <sheetView view="pageBreakPreview" topLeftCell="A35" zoomScale="180" zoomScaleNormal="100" zoomScaleSheetLayoutView="180" workbookViewId="0">
      <selection activeCell="F66" sqref="F66:L66"/>
    </sheetView>
  </sheetViews>
  <sheetFormatPr defaultRowHeight="12.75"/>
  <cols>
    <col min="1" max="2" width="3.7109375" style="5" customWidth="1"/>
    <col min="3" max="3" width="15.7109375" style="5" customWidth="1"/>
    <col min="4" max="4" width="4" style="5" customWidth="1"/>
    <col min="5" max="6" width="3.7109375" style="5" customWidth="1"/>
    <col min="7" max="7" width="15.7109375" style="5" customWidth="1"/>
    <col min="8" max="10" width="3.7109375" style="5" customWidth="1"/>
    <col min="11" max="11" width="15.7109375" style="5" customWidth="1"/>
    <col min="12" max="14" width="3.7109375" style="5" customWidth="1"/>
    <col min="15" max="15" width="15.7109375" style="5" customWidth="1"/>
    <col min="16" max="17" width="3.7109375" style="5" customWidth="1"/>
    <col min="18" max="19" width="3.7109375" customWidth="1"/>
    <col min="20" max="20" width="9" customWidth="1"/>
    <col min="21" max="26" width="3.7109375" customWidth="1"/>
  </cols>
  <sheetData>
    <row r="1" spans="2:16" ht="12.95" customHeight="1">
      <c r="B1" s="775">
        <v>2024</v>
      </c>
      <c r="C1" s="775"/>
      <c r="D1" s="45"/>
      <c r="E1" s="34"/>
      <c r="F1" s="774" t="s">
        <v>182</v>
      </c>
      <c r="G1" s="774"/>
      <c r="H1" s="774"/>
      <c r="I1" s="774"/>
      <c r="J1" s="774"/>
      <c r="K1" s="774"/>
      <c r="L1" s="774"/>
      <c r="M1" s="34"/>
      <c r="N1" s="34"/>
      <c r="O1" s="34"/>
      <c r="P1" s="34"/>
    </row>
    <row r="2" spans="2:16" ht="12.95" customHeight="1">
      <c r="B2" s="45" t="s">
        <v>78</v>
      </c>
      <c r="C2" s="45"/>
      <c r="D2" s="34"/>
      <c r="E2" s="34"/>
      <c r="F2" s="774"/>
      <c r="G2" s="774"/>
      <c r="H2" s="774"/>
      <c r="I2" s="774"/>
      <c r="J2" s="774"/>
      <c r="K2" s="774"/>
      <c r="L2" s="774"/>
      <c r="M2" s="34"/>
      <c r="N2" s="34"/>
      <c r="O2" s="34"/>
      <c r="P2" s="34"/>
    </row>
    <row r="3" spans="2:16" ht="12.95" customHeight="1">
      <c r="B3" s="775" t="s">
        <v>509</v>
      </c>
      <c r="C3" s="775"/>
      <c r="D3" s="775"/>
      <c r="E3" s="775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6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6" ht="12.95" customHeight="1">
      <c r="B5" s="800" t="s">
        <v>107</v>
      </c>
      <c r="C5" s="801"/>
      <c r="D5" s="331" t="s">
        <v>210</v>
      </c>
      <c r="E5" s="34"/>
      <c r="F5" s="800" t="s">
        <v>145</v>
      </c>
      <c r="G5" s="801"/>
      <c r="H5" s="331" t="s">
        <v>210</v>
      </c>
      <c r="I5" s="34"/>
      <c r="J5" s="800" t="s">
        <v>20</v>
      </c>
      <c r="K5" s="801"/>
      <c r="L5" s="331" t="s">
        <v>210</v>
      </c>
      <c r="M5" s="34"/>
      <c r="N5" s="46" t="s">
        <v>26</v>
      </c>
      <c r="O5" s="47"/>
      <c r="P5" s="331" t="s">
        <v>210</v>
      </c>
    </row>
    <row r="6" spans="2:16" ht="12.95" customHeight="1">
      <c r="B6" s="48" t="s">
        <v>102</v>
      </c>
      <c r="C6" s="49" t="s">
        <v>744</v>
      </c>
      <c r="D6" s="50">
        <v>3</v>
      </c>
      <c r="E6" s="34"/>
      <c r="F6" s="48" t="s">
        <v>102</v>
      </c>
      <c r="G6" s="49" t="s">
        <v>615</v>
      </c>
      <c r="H6" s="50">
        <v>3</v>
      </c>
      <c r="I6" s="34"/>
      <c r="J6" s="48" t="s">
        <v>102</v>
      </c>
      <c r="K6" s="49" t="s">
        <v>600</v>
      </c>
      <c r="L6" s="50">
        <v>9</v>
      </c>
      <c r="M6" s="34"/>
      <c r="N6" s="48" t="s">
        <v>102</v>
      </c>
      <c r="O6" s="49" t="s">
        <v>541</v>
      </c>
      <c r="P6" s="50">
        <v>9</v>
      </c>
    </row>
    <row r="7" spans="2:16" ht="12.95" customHeight="1">
      <c r="B7" s="48" t="s">
        <v>103</v>
      </c>
      <c r="C7" s="49" t="s">
        <v>422</v>
      </c>
      <c r="D7" s="50">
        <v>0</v>
      </c>
      <c r="E7" s="34"/>
      <c r="F7" s="48" t="s">
        <v>103</v>
      </c>
      <c r="G7" s="49" t="s">
        <v>616</v>
      </c>
      <c r="H7" s="50">
        <v>0</v>
      </c>
      <c r="I7" s="34"/>
      <c r="J7" s="48" t="s">
        <v>103</v>
      </c>
      <c r="K7" s="49" t="s">
        <v>603</v>
      </c>
      <c r="L7" s="50">
        <v>0</v>
      </c>
      <c r="M7" s="34"/>
      <c r="N7" s="48" t="s">
        <v>103</v>
      </c>
      <c r="O7" s="49" t="s">
        <v>765</v>
      </c>
      <c r="P7" s="50">
        <v>2</v>
      </c>
    </row>
    <row r="8" spans="2:16" ht="12.95" customHeight="1">
      <c r="B8" s="48" t="s">
        <v>103</v>
      </c>
      <c r="C8" s="49" t="s">
        <v>746</v>
      </c>
      <c r="D8" s="50">
        <v>2</v>
      </c>
      <c r="E8" s="34"/>
      <c r="F8" s="48" t="s">
        <v>103</v>
      </c>
      <c r="G8" s="49" t="s">
        <v>617</v>
      </c>
      <c r="H8" s="50">
        <v>0</v>
      </c>
      <c r="I8" s="34"/>
      <c r="J8" s="48" t="s">
        <v>103</v>
      </c>
      <c r="K8" s="49" t="s">
        <v>604</v>
      </c>
      <c r="L8" s="50">
        <v>0</v>
      </c>
      <c r="M8" s="34"/>
      <c r="N8" s="48" t="s">
        <v>103</v>
      </c>
      <c r="O8" s="49" t="s">
        <v>544</v>
      </c>
      <c r="P8" s="50">
        <v>0</v>
      </c>
    </row>
    <row r="9" spans="2:16" ht="12.95" customHeight="1">
      <c r="B9" s="48" t="s">
        <v>104</v>
      </c>
      <c r="C9" s="49" t="s">
        <v>748</v>
      </c>
      <c r="D9" s="50">
        <v>0</v>
      </c>
      <c r="E9" s="34"/>
      <c r="F9" s="48" t="s">
        <v>104</v>
      </c>
      <c r="G9" s="49" t="s">
        <v>622</v>
      </c>
      <c r="H9" s="50">
        <v>0</v>
      </c>
      <c r="I9" s="34"/>
      <c r="J9" s="48" t="s">
        <v>104</v>
      </c>
      <c r="K9" s="49" t="s">
        <v>606</v>
      </c>
      <c r="L9" s="50">
        <v>0</v>
      </c>
      <c r="M9" s="34"/>
      <c r="N9" s="48" t="s">
        <v>104</v>
      </c>
      <c r="O9" s="49" t="s">
        <v>546</v>
      </c>
      <c r="P9" s="50">
        <v>0</v>
      </c>
    </row>
    <row r="10" spans="2:16" ht="12.95" customHeight="1">
      <c r="B10" s="48" t="s">
        <v>104</v>
      </c>
      <c r="C10" s="49" t="s">
        <v>751</v>
      </c>
      <c r="D10" s="50">
        <v>3</v>
      </c>
      <c r="E10" s="34"/>
      <c r="F10" s="48" t="s">
        <v>104</v>
      </c>
      <c r="G10" s="49" t="s">
        <v>620</v>
      </c>
      <c r="H10" s="50">
        <v>0</v>
      </c>
      <c r="I10" s="34"/>
      <c r="J10" s="48" t="s">
        <v>104</v>
      </c>
      <c r="K10" s="49" t="s">
        <v>608</v>
      </c>
      <c r="L10" s="50">
        <v>0</v>
      </c>
      <c r="M10" s="34"/>
      <c r="N10" s="48" t="s">
        <v>104</v>
      </c>
      <c r="O10" s="49" t="s">
        <v>547</v>
      </c>
      <c r="P10" s="50">
        <v>0</v>
      </c>
    </row>
    <row r="11" spans="2:16" ht="12.95" customHeight="1">
      <c r="B11" s="48" t="s">
        <v>104</v>
      </c>
      <c r="C11" s="49" t="s">
        <v>750</v>
      </c>
      <c r="D11" s="50">
        <v>0</v>
      </c>
      <c r="E11" s="34"/>
      <c r="F11" s="48" t="s">
        <v>104</v>
      </c>
      <c r="G11" s="49" t="s">
        <v>623</v>
      </c>
      <c r="H11" s="50">
        <v>0</v>
      </c>
      <c r="I11" s="34"/>
      <c r="J11" s="48" t="s">
        <v>104</v>
      </c>
      <c r="K11" s="49" t="s">
        <v>609</v>
      </c>
      <c r="L11" s="50">
        <v>9</v>
      </c>
      <c r="M11" s="34"/>
      <c r="N11" s="48" t="s">
        <v>104</v>
      </c>
      <c r="O11" s="49" t="s">
        <v>550</v>
      </c>
      <c r="P11" s="50">
        <v>6</v>
      </c>
    </row>
    <row r="12" spans="2:16" ht="12.95" customHeight="1">
      <c r="B12" s="48" t="s">
        <v>105</v>
      </c>
      <c r="C12" s="34" t="s">
        <v>492</v>
      </c>
      <c r="D12" s="50">
        <v>7</v>
      </c>
      <c r="E12" s="34"/>
      <c r="F12" s="48" t="s">
        <v>105</v>
      </c>
      <c r="G12" s="49" t="s">
        <v>625</v>
      </c>
      <c r="H12" s="50">
        <v>11</v>
      </c>
      <c r="I12" s="34"/>
      <c r="J12" s="48" t="s">
        <v>105</v>
      </c>
      <c r="K12" s="49" t="s">
        <v>610</v>
      </c>
      <c r="L12" s="50">
        <v>18</v>
      </c>
      <c r="M12" s="34"/>
      <c r="N12" s="48" t="s">
        <v>105</v>
      </c>
      <c r="O12" s="49" t="s">
        <v>551</v>
      </c>
      <c r="P12" s="50">
        <v>8</v>
      </c>
    </row>
    <row r="13" spans="2:16" ht="12.95" customHeight="1">
      <c r="B13" s="48" t="s">
        <v>106</v>
      </c>
      <c r="C13" s="49" t="s">
        <v>754</v>
      </c>
      <c r="D13" s="50">
        <v>12</v>
      </c>
      <c r="E13" s="34"/>
      <c r="F13" s="48" t="s">
        <v>106</v>
      </c>
      <c r="G13" s="49" t="s">
        <v>763</v>
      </c>
      <c r="H13" s="50">
        <v>0</v>
      </c>
      <c r="I13" s="34"/>
      <c r="J13" s="48" t="s">
        <v>106</v>
      </c>
      <c r="K13" s="49" t="s">
        <v>612</v>
      </c>
      <c r="L13" s="50">
        <v>0</v>
      </c>
      <c r="M13" s="34"/>
      <c r="N13" s="48" t="s">
        <v>106</v>
      </c>
      <c r="O13" s="49" t="s">
        <v>553</v>
      </c>
      <c r="P13" s="50">
        <v>0</v>
      </c>
    </row>
    <row r="14" spans="2:16" ht="12.95" customHeight="1">
      <c r="B14" s="48"/>
      <c r="C14" s="51" t="s">
        <v>28</v>
      </c>
      <c r="D14" s="572">
        <f>SUM(D6:D13)</f>
        <v>27</v>
      </c>
      <c r="E14" s="34"/>
      <c r="F14" s="48"/>
      <c r="G14" s="53" t="s">
        <v>28</v>
      </c>
      <c r="H14" s="572">
        <f>SUM(H6:H13)</f>
        <v>14</v>
      </c>
      <c r="I14" s="34"/>
      <c r="J14" s="48"/>
      <c r="K14" s="51" t="s">
        <v>28</v>
      </c>
      <c r="L14" s="572">
        <f>SUM(L6:L13)</f>
        <v>36</v>
      </c>
      <c r="M14" s="34"/>
      <c r="N14" s="48"/>
      <c r="O14" s="51" t="s">
        <v>28</v>
      </c>
      <c r="P14" s="572">
        <f>SUM(P6:P13)</f>
        <v>25</v>
      </c>
    </row>
    <row r="15" spans="2:16" ht="12.95" customHeight="1">
      <c r="B15" s="34"/>
      <c r="C15" s="34"/>
      <c r="D15" s="54"/>
      <c r="E15" s="34"/>
      <c r="F15" s="34"/>
      <c r="G15" s="34"/>
      <c r="H15" s="54"/>
      <c r="I15" s="34"/>
      <c r="J15" s="34"/>
      <c r="K15" s="528"/>
      <c r="L15" s="54"/>
      <c r="M15" s="34"/>
      <c r="N15" s="34"/>
      <c r="O15" s="34"/>
      <c r="P15" s="54"/>
    </row>
    <row r="16" spans="2:16" ht="12.95" customHeight="1">
      <c r="B16" s="800" t="s">
        <v>21</v>
      </c>
      <c r="C16" s="801"/>
      <c r="D16" s="331" t="s">
        <v>210</v>
      </c>
      <c r="E16" s="34"/>
      <c r="F16" s="800" t="s">
        <v>408</v>
      </c>
      <c r="G16" s="801"/>
      <c r="H16" s="331" t="s">
        <v>210</v>
      </c>
      <c r="I16" s="34"/>
      <c r="J16" s="800" t="s">
        <v>25</v>
      </c>
      <c r="K16" s="801"/>
      <c r="L16" s="573" t="s">
        <v>925</v>
      </c>
      <c r="M16" s="34"/>
      <c r="N16" s="800" t="s">
        <v>111</v>
      </c>
      <c r="O16" s="801"/>
      <c r="P16" s="331" t="s">
        <v>210</v>
      </c>
    </row>
    <row r="17" spans="2:18" ht="12.95" customHeight="1">
      <c r="B17" s="48" t="s">
        <v>102</v>
      </c>
      <c r="C17" s="49" t="s">
        <v>728</v>
      </c>
      <c r="D17" s="50">
        <v>3</v>
      </c>
      <c r="E17" s="34"/>
      <c r="F17" s="48" t="s">
        <v>102</v>
      </c>
      <c r="G17" s="49" t="s">
        <v>642</v>
      </c>
      <c r="H17" s="50">
        <v>6</v>
      </c>
      <c r="I17" s="34"/>
      <c r="J17" s="48" t="s">
        <v>102</v>
      </c>
      <c r="K17" s="523" t="s">
        <v>587</v>
      </c>
      <c r="L17" s="50">
        <v>3</v>
      </c>
      <c r="M17" s="34"/>
      <c r="N17" s="48" t="s">
        <v>102</v>
      </c>
      <c r="O17" s="523" t="s">
        <v>531</v>
      </c>
      <c r="P17" s="50">
        <v>6</v>
      </c>
    </row>
    <row r="18" spans="2:18" ht="12.95" customHeight="1">
      <c r="B18" s="48" t="s">
        <v>103</v>
      </c>
      <c r="C18" s="49" t="s">
        <v>732</v>
      </c>
      <c r="D18" s="50">
        <v>0</v>
      </c>
      <c r="E18" s="34"/>
      <c r="F18" s="48" t="s">
        <v>103</v>
      </c>
      <c r="G18" s="49" t="s">
        <v>644</v>
      </c>
      <c r="H18" s="50">
        <v>0</v>
      </c>
      <c r="I18" s="34"/>
      <c r="J18" s="48" t="s">
        <v>103</v>
      </c>
      <c r="K18" s="523" t="s">
        <v>589</v>
      </c>
      <c r="L18" s="50">
        <v>6</v>
      </c>
      <c r="M18" s="34"/>
      <c r="N18" s="48" t="s">
        <v>103</v>
      </c>
      <c r="O18" s="523" t="s">
        <v>532</v>
      </c>
      <c r="P18" s="50">
        <v>0</v>
      </c>
    </row>
    <row r="19" spans="2:18" ht="12.95" customHeight="1">
      <c r="B19" s="48" t="s">
        <v>103</v>
      </c>
      <c r="C19" s="49" t="s">
        <v>733</v>
      </c>
      <c r="D19" s="50">
        <v>0</v>
      </c>
      <c r="E19" s="34"/>
      <c r="F19" s="48" t="s">
        <v>103</v>
      </c>
      <c r="G19" s="49" t="s">
        <v>645</v>
      </c>
      <c r="H19" s="50">
        <v>6</v>
      </c>
      <c r="I19" s="34"/>
      <c r="J19" s="48" t="s">
        <v>103</v>
      </c>
      <c r="K19" s="523" t="s">
        <v>590</v>
      </c>
      <c r="L19" s="50">
        <v>0</v>
      </c>
      <c r="M19" s="34"/>
      <c r="N19" s="48" t="s">
        <v>103</v>
      </c>
      <c r="O19" s="523" t="s">
        <v>533</v>
      </c>
      <c r="P19" s="50">
        <v>0</v>
      </c>
    </row>
    <row r="20" spans="2:18" ht="12.95" customHeight="1">
      <c r="B20" s="48" t="s">
        <v>104</v>
      </c>
      <c r="C20" s="49" t="s">
        <v>735</v>
      </c>
      <c r="D20" s="50">
        <v>0</v>
      </c>
      <c r="E20" s="34"/>
      <c r="F20" s="48" t="s">
        <v>104</v>
      </c>
      <c r="G20" s="49" t="s">
        <v>648</v>
      </c>
      <c r="H20" s="50">
        <v>0</v>
      </c>
      <c r="I20" s="34"/>
      <c r="J20" s="48" t="s">
        <v>104</v>
      </c>
      <c r="K20" s="523" t="s">
        <v>591</v>
      </c>
      <c r="L20" s="50">
        <v>0</v>
      </c>
      <c r="M20" s="34"/>
      <c r="N20" s="48" t="s">
        <v>104</v>
      </c>
      <c r="O20" s="523" t="s">
        <v>534</v>
      </c>
      <c r="P20" s="50">
        <v>6</v>
      </c>
    </row>
    <row r="21" spans="2:18" ht="12.95" customHeight="1">
      <c r="B21" s="48" t="s">
        <v>104</v>
      </c>
      <c r="C21" s="49" t="s">
        <v>737</v>
      </c>
      <c r="D21" s="50">
        <v>6</v>
      </c>
      <c r="E21" s="34"/>
      <c r="F21" s="48" t="s">
        <v>104</v>
      </c>
      <c r="G21" s="49" t="s">
        <v>649</v>
      </c>
      <c r="H21" s="50">
        <v>0</v>
      </c>
      <c r="I21" s="34"/>
      <c r="J21" s="48" t="s">
        <v>104</v>
      </c>
      <c r="K21" s="523" t="s">
        <v>592</v>
      </c>
      <c r="L21" s="50">
        <v>0</v>
      </c>
      <c r="M21" s="34"/>
      <c r="N21" s="48" t="s">
        <v>104</v>
      </c>
      <c r="O21" s="523" t="s">
        <v>535</v>
      </c>
      <c r="P21" s="50">
        <v>6</v>
      </c>
    </row>
    <row r="22" spans="2:18" ht="12.95" customHeight="1">
      <c r="B22" s="48" t="s">
        <v>104</v>
      </c>
      <c r="C22" s="49" t="s">
        <v>739</v>
      </c>
      <c r="D22" s="50">
        <v>6</v>
      </c>
      <c r="E22" s="34"/>
      <c r="F22" s="48" t="s">
        <v>104</v>
      </c>
      <c r="G22" s="49" t="s">
        <v>651</v>
      </c>
      <c r="H22" s="50">
        <v>3</v>
      </c>
      <c r="I22" s="34"/>
      <c r="J22" s="48" t="s">
        <v>104</v>
      </c>
      <c r="K22" s="523" t="s">
        <v>593</v>
      </c>
      <c r="L22" s="50">
        <v>0</v>
      </c>
      <c r="M22" s="34"/>
      <c r="N22" s="48" t="s">
        <v>104</v>
      </c>
      <c r="O22" s="523" t="s">
        <v>891</v>
      </c>
      <c r="P22" s="50">
        <v>0</v>
      </c>
    </row>
    <row r="23" spans="2:18" ht="12.95" customHeight="1">
      <c r="B23" s="48" t="s">
        <v>105</v>
      </c>
      <c r="C23" s="49" t="s">
        <v>741</v>
      </c>
      <c r="D23" s="50">
        <v>1</v>
      </c>
      <c r="E23" s="34"/>
      <c r="F23" s="48" t="s">
        <v>105</v>
      </c>
      <c r="G23" s="49" t="s">
        <v>654</v>
      </c>
      <c r="H23" s="50">
        <v>1</v>
      </c>
      <c r="I23" s="34"/>
      <c r="J23" s="48" t="s">
        <v>105</v>
      </c>
      <c r="K23" s="523" t="s">
        <v>596</v>
      </c>
      <c r="L23" s="50">
        <v>8</v>
      </c>
      <c r="M23" s="34"/>
      <c r="N23" s="48" t="s">
        <v>105</v>
      </c>
      <c r="O23" s="523" t="s">
        <v>538</v>
      </c>
      <c r="P23" s="50">
        <v>4</v>
      </c>
    </row>
    <row r="24" spans="2:18" ht="12.95" customHeight="1">
      <c r="B24" s="48" t="s">
        <v>106</v>
      </c>
      <c r="C24" s="49" t="s">
        <v>742</v>
      </c>
      <c r="D24" s="50">
        <v>0</v>
      </c>
      <c r="E24" s="34"/>
      <c r="F24" s="48" t="s">
        <v>106</v>
      </c>
      <c r="G24" s="49" t="s">
        <v>655</v>
      </c>
      <c r="H24" s="50">
        <v>0</v>
      </c>
      <c r="I24" s="34"/>
      <c r="J24" s="48" t="s">
        <v>106</v>
      </c>
      <c r="K24" s="523" t="s">
        <v>598</v>
      </c>
      <c r="L24" s="50">
        <v>0</v>
      </c>
      <c r="M24" s="34"/>
      <c r="N24" s="48" t="s">
        <v>106</v>
      </c>
      <c r="O24" s="523" t="s">
        <v>423</v>
      </c>
      <c r="P24" s="50">
        <v>0</v>
      </c>
    </row>
    <row r="25" spans="2:18" ht="12.95" customHeight="1">
      <c r="B25" s="48"/>
      <c r="C25" s="51" t="s">
        <v>28</v>
      </c>
      <c r="D25" s="572">
        <f>SUM(D17:D24)</f>
        <v>16</v>
      </c>
      <c r="E25" s="34"/>
      <c r="F25" s="48"/>
      <c r="G25" s="53" t="s">
        <v>28</v>
      </c>
      <c r="H25" s="572">
        <f>SUM(H17:H24)</f>
        <v>16</v>
      </c>
      <c r="I25" s="34"/>
      <c r="J25" s="48"/>
      <c r="K25" s="51" t="s">
        <v>28</v>
      </c>
      <c r="L25" s="572">
        <f>SUM(L17:L24)</f>
        <v>17</v>
      </c>
      <c r="M25" s="34"/>
      <c r="N25" s="48"/>
      <c r="O25" s="51" t="s">
        <v>28</v>
      </c>
      <c r="P25" s="572">
        <f>SUM(P17:P24)</f>
        <v>22</v>
      </c>
    </row>
    <row r="26" spans="2:18" ht="12.95" customHeight="1">
      <c r="B26" s="34"/>
      <c r="C26" s="34"/>
      <c r="D26" s="54"/>
      <c r="E26" s="34"/>
      <c r="F26" s="34"/>
      <c r="G26" s="34"/>
      <c r="H26" s="54"/>
      <c r="I26" s="34"/>
      <c r="J26" s="34"/>
      <c r="K26" s="34"/>
      <c r="L26" s="54"/>
      <c r="M26" s="34"/>
      <c r="N26" s="34"/>
      <c r="O26" s="34"/>
      <c r="P26" s="54"/>
      <c r="R26" s="5"/>
    </row>
    <row r="27" spans="2:18" ht="12.95" customHeight="1">
      <c r="B27" s="800" t="s">
        <v>149</v>
      </c>
      <c r="C27" s="801"/>
      <c r="D27" s="331" t="s">
        <v>210</v>
      </c>
      <c r="E27" s="34"/>
      <c r="F27" s="800" t="s">
        <v>24</v>
      </c>
      <c r="G27" s="801"/>
      <c r="H27" s="331" t="s">
        <v>210</v>
      </c>
      <c r="I27" s="34"/>
      <c r="J27" s="802" t="s">
        <v>19</v>
      </c>
      <c r="K27" s="803"/>
      <c r="L27" s="331" t="s">
        <v>210</v>
      </c>
      <c r="M27" s="34"/>
      <c r="N27" s="800" t="s">
        <v>82</v>
      </c>
      <c r="O27" s="801"/>
      <c r="P27" s="331" t="s">
        <v>210</v>
      </c>
      <c r="R27" s="5"/>
    </row>
    <row r="28" spans="2:18" ht="12.95" customHeight="1">
      <c r="B28" s="48" t="s">
        <v>102</v>
      </c>
      <c r="C28" s="49" t="s">
        <v>713</v>
      </c>
      <c r="D28" s="50">
        <v>18</v>
      </c>
      <c r="E28" s="34"/>
      <c r="F28" s="48" t="s">
        <v>102</v>
      </c>
      <c r="G28" s="49" t="s">
        <v>572</v>
      </c>
      <c r="H28" s="50">
        <v>0</v>
      </c>
      <c r="I28" s="34"/>
      <c r="J28" s="48" t="s">
        <v>102</v>
      </c>
      <c r="K28" s="49" t="s">
        <v>684</v>
      </c>
      <c r="L28" s="50">
        <v>6</v>
      </c>
      <c r="M28" s="34"/>
      <c r="N28" s="48" t="s">
        <v>102</v>
      </c>
      <c r="O28" s="49" t="s">
        <v>557</v>
      </c>
      <c r="P28" s="50">
        <v>6</v>
      </c>
      <c r="R28" s="5"/>
    </row>
    <row r="29" spans="2:18" ht="12.95" customHeight="1">
      <c r="B29" s="48" t="s">
        <v>103</v>
      </c>
      <c r="C29" s="49" t="s">
        <v>717</v>
      </c>
      <c r="D29" s="50">
        <v>6</v>
      </c>
      <c r="E29" s="34"/>
      <c r="F29" s="48" t="s">
        <v>103</v>
      </c>
      <c r="G29" s="49" t="s">
        <v>574</v>
      </c>
      <c r="H29" s="50">
        <v>6</v>
      </c>
      <c r="I29" s="34"/>
      <c r="J29" s="48" t="s">
        <v>103</v>
      </c>
      <c r="K29" s="49" t="s">
        <v>687</v>
      </c>
      <c r="L29" s="50">
        <v>6</v>
      </c>
      <c r="M29" s="34"/>
      <c r="N29" s="48" t="s">
        <v>103</v>
      </c>
      <c r="O29" s="49" t="s">
        <v>558</v>
      </c>
      <c r="P29" s="50">
        <v>6</v>
      </c>
      <c r="R29" s="5"/>
    </row>
    <row r="30" spans="2:18" ht="12.95" customHeight="1">
      <c r="B30" s="48" t="s">
        <v>103</v>
      </c>
      <c r="C30" s="49" t="s">
        <v>716</v>
      </c>
      <c r="D30" s="50">
        <v>12</v>
      </c>
      <c r="E30" s="34"/>
      <c r="F30" s="48" t="s">
        <v>103</v>
      </c>
      <c r="G30" s="49" t="s">
        <v>847</v>
      </c>
      <c r="H30" s="50">
        <v>0</v>
      </c>
      <c r="I30" s="34"/>
      <c r="J30" s="48" t="s">
        <v>103</v>
      </c>
      <c r="K30" s="49" t="s">
        <v>688</v>
      </c>
      <c r="L30" s="50">
        <v>0</v>
      </c>
      <c r="M30" s="34"/>
      <c r="N30" s="48" t="s">
        <v>103</v>
      </c>
      <c r="O30" s="49" t="s">
        <v>559</v>
      </c>
      <c r="P30" s="50">
        <v>0</v>
      </c>
      <c r="R30" s="5"/>
    </row>
    <row r="31" spans="2:18" ht="12.95" customHeight="1">
      <c r="B31" s="48" t="s">
        <v>104</v>
      </c>
      <c r="C31" s="49" t="s">
        <v>719</v>
      </c>
      <c r="D31" s="50">
        <v>0</v>
      </c>
      <c r="E31" s="34"/>
      <c r="F31" s="48" t="s">
        <v>104</v>
      </c>
      <c r="G31" s="49" t="s">
        <v>576</v>
      </c>
      <c r="H31" s="50">
        <v>3</v>
      </c>
      <c r="I31" s="34"/>
      <c r="J31" s="48" t="s">
        <v>104</v>
      </c>
      <c r="K31" s="49" t="s">
        <v>691</v>
      </c>
      <c r="L31" s="50">
        <v>0</v>
      </c>
      <c r="M31" s="34"/>
      <c r="N31" s="48" t="s">
        <v>104</v>
      </c>
      <c r="O31" s="49" t="s">
        <v>563</v>
      </c>
      <c r="P31" s="50">
        <v>3</v>
      </c>
      <c r="R31" s="5"/>
    </row>
    <row r="32" spans="2:18" ht="12.95" customHeight="1">
      <c r="B32" s="48" t="s">
        <v>104</v>
      </c>
      <c r="C32" s="49" t="s">
        <v>720</v>
      </c>
      <c r="D32" s="50">
        <v>0</v>
      </c>
      <c r="E32" s="34"/>
      <c r="F32" s="48" t="s">
        <v>104</v>
      </c>
      <c r="G32" s="49" t="s">
        <v>892</v>
      </c>
      <c r="H32" s="50">
        <v>0</v>
      </c>
      <c r="I32" s="34"/>
      <c r="J32" s="48" t="s">
        <v>104</v>
      </c>
      <c r="K32" s="49" t="s">
        <v>693</v>
      </c>
      <c r="L32" s="50">
        <v>0</v>
      </c>
      <c r="M32" s="34"/>
      <c r="N32" s="48" t="s">
        <v>104</v>
      </c>
      <c r="O32" s="49" t="s">
        <v>566</v>
      </c>
      <c r="P32" s="50">
        <v>0</v>
      </c>
      <c r="R32" s="5"/>
    </row>
    <row r="33" spans="2:18" ht="12.95" customHeight="1">
      <c r="B33" s="48" t="s">
        <v>104</v>
      </c>
      <c r="C33" s="49" t="s">
        <v>723</v>
      </c>
      <c r="D33" s="50">
        <v>0</v>
      </c>
      <c r="E33" s="34"/>
      <c r="F33" s="48" t="s">
        <v>104</v>
      </c>
      <c r="G33" s="49" t="s">
        <v>579</v>
      </c>
      <c r="H33" s="50">
        <v>0</v>
      </c>
      <c r="I33" s="34"/>
      <c r="J33" s="48" t="s">
        <v>104</v>
      </c>
      <c r="K33" s="49" t="s">
        <v>694</v>
      </c>
      <c r="L33" s="50">
        <v>0</v>
      </c>
      <c r="M33" s="34"/>
      <c r="N33" s="48" t="s">
        <v>104</v>
      </c>
      <c r="O33" s="49" t="s">
        <v>565</v>
      </c>
      <c r="P33" s="50">
        <v>3</v>
      </c>
      <c r="R33" s="5"/>
    </row>
    <row r="34" spans="2:18" ht="12.95" customHeight="1">
      <c r="B34" s="48" t="s">
        <v>105</v>
      </c>
      <c r="C34" s="49" t="s">
        <v>725</v>
      </c>
      <c r="D34" s="50">
        <v>10</v>
      </c>
      <c r="E34" s="34"/>
      <c r="F34" s="48" t="s">
        <v>105</v>
      </c>
      <c r="G34" s="49" t="s">
        <v>581</v>
      </c>
      <c r="H34" s="50">
        <v>14</v>
      </c>
      <c r="I34" s="34"/>
      <c r="J34" s="48" t="s">
        <v>105</v>
      </c>
      <c r="K34" s="49" t="s">
        <v>696</v>
      </c>
      <c r="L34" s="50">
        <v>18</v>
      </c>
      <c r="M34" s="34"/>
      <c r="N34" s="48" t="s">
        <v>105</v>
      </c>
      <c r="O34" s="49" t="s">
        <v>568</v>
      </c>
      <c r="P34" s="50">
        <v>5</v>
      </c>
    </row>
    <row r="35" spans="2:18" ht="12.95" customHeight="1">
      <c r="B35" s="48" t="s">
        <v>106</v>
      </c>
      <c r="C35" s="49" t="s">
        <v>726</v>
      </c>
      <c r="D35" s="50">
        <v>0</v>
      </c>
      <c r="E35" s="34"/>
      <c r="F35" s="48" t="s">
        <v>106</v>
      </c>
      <c r="G35" s="49" t="s">
        <v>583</v>
      </c>
      <c r="H35" s="50">
        <v>0</v>
      </c>
      <c r="I35" s="34"/>
      <c r="J35" s="48" t="s">
        <v>106</v>
      </c>
      <c r="K35" s="49" t="s">
        <v>698</v>
      </c>
      <c r="L35" s="50">
        <v>0</v>
      </c>
      <c r="M35" s="34"/>
      <c r="N35" s="48" t="s">
        <v>106</v>
      </c>
      <c r="O35" s="49" t="s">
        <v>569</v>
      </c>
      <c r="P35" s="50">
        <v>0</v>
      </c>
    </row>
    <row r="36" spans="2:18" ht="12.95" customHeight="1">
      <c r="B36" s="48"/>
      <c r="C36" s="51" t="s">
        <v>28</v>
      </c>
      <c r="D36" s="572">
        <f>SUM(D28:D35)</f>
        <v>46</v>
      </c>
      <c r="E36" s="34"/>
      <c r="F36" s="48"/>
      <c r="G36" s="51" t="s">
        <v>28</v>
      </c>
      <c r="H36" s="572">
        <f>SUM(H28:H35)</f>
        <v>23</v>
      </c>
      <c r="I36" s="34"/>
      <c r="J36" s="48"/>
      <c r="K36" s="51" t="s">
        <v>28</v>
      </c>
      <c r="L36" s="572">
        <f>SUM(L28:L35)</f>
        <v>30</v>
      </c>
      <c r="M36" s="34"/>
      <c r="N36" s="49"/>
      <c r="O36" s="53" t="s">
        <v>28</v>
      </c>
      <c r="P36" s="572">
        <f>SUM(P28:P35)</f>
        <v>23</v>
      </c>
    </row>
    <row r="37" spans="2:18" ht="12.95" customHeight="1">
      <c r="B37" s="34"/>
      <c r="C37" s="34"/>
      <c r="D37" s="54"/>
      <c r="E37" s="34"/>
      <c r="F37" s="34"/>
      <c r="G37" s="45"/>
      <c r="H37" s="54"/>
      <c r="I37" s="34"/>
      <c r="J37" s="34"/>
      <c r="K37" s="45"/>
      <c r="L37" s="530"/>
      <c r="M37" s="34"/>
      <c r="N37" s="34"/>
      <c r="O37" s="45"/>
      <c r="P37" s="54"/>
    </row>
    <row r="38" spans="2:18" ht="12.95" customHeight="1">
      <c r="B38" s="800" t="s">
        <v>57</v>
      </c>
      <c r="C38" s="801"/>
      <c r="D38" s="331" t="s">
        <v>210</v>
      </c>
      <c r="E38" s="34"/>
      <c r="F38" s="816" t="s">
        <v>183</v>
      </c>
      <c r="G38" s="817"/>
      <c r="H38" s="331" t="s">
        <v>210</v>
      </c>
      <c r="I38" s="34"/>
      <c r="J38" s="816" t="s">
        <v>151</v>
      </c>
      <c r="K38" s="817"/>
      <c r="L38" s="331" t="s">
        <v>210</v>
      </c>
      <c r="M38" s="34"/>
      <c r="N38" s="806" t="s">
        <v>150</v>
      </c>
      <c r="O38" s="806"/>
      <c r="P38" s="331" t="s">
        <v>210</v>
      </c>
    </row>
    <row r="39" spans="2:18" ht="12.95" customHeight="1">
      <c r="B39" s="48" t="s">
        <v>102</v>
      </c>
      <c r="C39" s="49" t="s">
        <v>699</v>
      </c>
      <c r="D39" s="50">
        <v>12</v>
      </c>
      <c r="E39" s="34"/>
      <c r="F39" s="48" t="s">
        <v>102</v>
      </c>
      <c r="G39" s="49" t="s">
        <v>657</v>
      </c>
      <c r="H39" s="50">
        <v>6</v>
      </c>
      <c r="I39" s="34"/>
      <c r="J39" s="48" t="s">
        <v>102</v>
      </c>
      <c r="K39" s="49" t="s">
        <v>628</v>
      </c>
      <c r="L39" s="50">
        <v>0</v>
      </c>
      <c r="M39" s="34"/>
      <c r="N39" s="48" t="s">
        <v>102</v>
      </c>
      <c r="O39" s="49" t="s">
        <v>670</v>
      </c>
      <c r="P39" s="50">
        <v>15</v>
      </c>
    </row>
    <row r="40" spans="2:18" ht="12.95" customHeight="1">
      <c r="B40" s="48" t="s">
        <v>103</v>
      </c>
      <c r="C40" s="49" t="s">
        <v>702</v>
      </c>
      <c r="D40" s="50">
        <v>0</v>
      </c>
      <c r="E40" s="34"/>
      <c r="F40" s="48" t="s">
        <v>103</v>
      </c>
      <c r="G40" s="49" t="s">
        <v>660</v>
      </c>
      <c r="H40" s="50">
        <v>6</v>
      </c>
      <c r="I40" s="34"/>
      <c r="J40" s="48" t="s">
        <v>103</v>
      </c>
      <c r="K40" s="49" t="s">
        <v>493</v>
      </c>
      <c r="L40" s="50">
        <v>0</v>
      </c>
      <c r="M40" s="34"/>
      <c r="N40" s="48" t="s">
        <v>103</v>
      </c>
      <c r="O40" s="49" t="s">
        <v>673</v>
      </c>
      <c r="P40" s="50">
        <v>0</v>
      </c>
    </row>
    <row r="41" spans="2:18" ht="12.95" customHeight="1">
      <c r="B41" s="48" t="s">
        <v>103</v>
      </c>
      <c r="C41" s="49" t="s">
        <v>703</v>
      </c>
      <c r="D41" s="50">
        <v>0</v>
      </c>
      <c r="E41" s="34"/>
      <c r="F41" s="48" t="s">
        <v>103</v>
      </c>
      <c r="G41" s="49" t="s">
        <v>884</v>
      </c>
      <c r="H41" s="50">
        <v>0</v>
      </c>
      <c r="I41" s="34"/>
      <c r="J41" s="48" t="s">
        <v>103</v>
      </c>
      <c r="K41" s="49" t="s">
        <v>631</v>
      </c>
      <c r="L41" s="50">
        <v>0</v>
      </c>
      <c r="M41" s="34"/>
      <c r="N41" s="48" t="s">
        <v>103</v>
      </c>
      <c r="O41" s="49" t="s">
        <v>674</v>
      </c>
      <c r="P41" s="50">
        <v>0</v>
      </c>
    </row>
    <row r="42" spans="2:18" ht="12.95" customHeight="1">
      <c r="B42" s="48" t="s">
        <v>104</v>
      </c>
      <c r="C42" s="49" t="s">
        <v>707</v>
      </c>
      <c r="D42" s="50">
        <v>0</v>
      </c>
      <c r="E42" s="34"/>
      <c r="F42" s="48" t="s">
        <v>104</v>
      </c>
      <c r="G42" s="49" t="s">
        <v>921</v>
      </c>
      <c r="H42" s="50">
        <v>0</v>
      </c>
      <c r="I42" s="34"/>
      <c r="J42" s="48" t="s">
        <v>104</v>
      </c>
      <c r="K42" s="49" t="s">
        <v>633</v>
      </c>
      <c r="L42" s="50">
        <v>9</v>
      </c>
      <c r="M42" s="34"/>
      <c r="N42" s="48" t="s">
        <v>104</v>
      </c>
      <c r="O42" s="49" t="s">
        <v>498</v>
      </c>
      <c r="P42" s="50">
        <v>0</v>
      </c>
    </row>
    <row r="43" spans="2:18" ht="12.95" customHeight="1">
      <c r="B43" s="48" t="s">
        <v>104</v>
      </c>
      <c r="C43" s="49" t="s">
        <v>706</v>
      </c>
      <c r="D43" s="50">
        <v>3</v>
      </c>
      <c r="E43" s="34"/>
      <c r="F43" s="48" t="s">
        <v>104</v>
      </c>
      <c r="G43" s="49" t="s">
        <v>664</v>
      </c>
      <c r="H43" s="50">
        <v>6</v>
      </c>
      <c r="I43" s="34"/>
      <c r="J43" s="48" t="s">
        <v>104</v>
      </c>
      <c r="K43" s="49" t="s">
        <v>634</v>
      </c>
      <c r="L43" s="50">
        <v>0</v>
      </c>
      <c r="M43" s="34"/>
      <c r="N43" s="48" t="s">
        <v>104</v>
      </c>
      <c r="O43" s="49" t="s">
        <v>677</v>
      </c>
      <c r="P43" s="50">
        <v>0</v>
      </c>
    </row>
    <row r="44" spans="2:18" ht="12.95" customHeight="1">
      <c r="B44" s="48" t="s">
        <v>104</v>
      </c>
      <c r="C44" s="49" t="s">
        <v>709</v>
      </c>
      <c r="D44" s="50">
        <v>0</v>
      </c>
      <c r="E44" s="34"/>
      <c r="F44" s="48" t="s">
        <v>104</v>
      </c>
      <c r="G44" s="49" t="s">
        <v>491</v>
      </c>
      <c r="H44" s="50">
        <v>0</v>
      </c>
      <c r="I44" s="34"/>
      <c r="J44" s="48" t="s">
        <v>104</v>
      </c>
      <c r="K44" s="49" t="s">
        <v>635</v>
      </c>
      <c r="L44" s="50">
        <v>0</v>
      </c>
      <c r="M44" s="34"/>
      <c r="N44" s="48" t="s">
        <v>104</v>
      </c>
      <c r="O44" s="49" t="s">
        <v>679</v>
      </c>
      <c r="P44" s="50">
        <v>6</v>
      </c>
    </row>
    <row r="45" spans="2:18" ht="12.95" customHeight="1">
      <c r="B45" s="48" t="s">
        <v>105</v>
      </c>
      <c r="C45" s="249" t="s">
        <v>923</v>
      </c>
      <c r="D45" s="50">
        <v>7</v>
      </c>
      <c r="E45" s="34"/>
      <c r="F45" s="48" t="s">
        <v>105</v>
      </c>
      <c r="G45" s="49" t="s">
        <v>667</v>
      </c>
      <c r="H45" s="50">
        <v>14</v>
      </c>
      <c r="I45" s="34"/>
      <c r="J45" s="48" t="s">
        <v>105</v>
      </c>
      <c r="K45" s="49" t="s">
        <v>638</v>
      </c>
      <c r="L45" s="50">
        <v>17</v>
      </c>
      <c r="M45" s="34"/>
      <c r="N45" s="48" t="s">
        <v>105</v>
      </c>
      <c r="O45" s="49" t="s">
        <v>681</v>
      </c>
      <c r="P45" s="50">
        <v>0</v>
      </c>
    </row>
    <row r="46" spans="2:18" ht="12.95" customHeight="1">
      <c r="B46" s="48" t="s">
        <v>106</v>
      </c>
      <c r="C46" s="49" t="s">
        <v>712</v>
      </c>
      <c r="D46" s="50">
        <v>0</v>
      </c>
      <c r="E46" s="34"/>
      <c r="F46" s="48" t="s">
        <v>106</v>
      </c>
      <c r="G46" s="49" t="s">
        <v>668</v>
      </c>
      <c r="H46" s="50">
        <v>12</v>
      </c>
      <c r="I46" s="34"/>
      <c r="J46" s="48" t="s">
        <v>106</v>
      </c>
      <c r="K46" s="49" t="s">
        <v>639</v>
      </c>
      <c r="L46" s="50">
        <v>0</v>
      </c>
      <c r="M46" s="34"/>
      <c r="N46" s="48" t="s">
        <v>106</v>
      </c>
      <c r="O46" s="49" t="s">
        <v>682</v>
      </c>
      <c r="P46" s="50">
        <v>0</v>
      </c>
    </row>
    <row r="47" spans="2:18" ht="12.95" customHeight="1">
      <c r="B47" s="48"/>
      <c r="C47" s="51" t="s">
        <v>28</v>
      </c>
      <c r="D47" s="572">
        <f>SUM(D39:D46)</f>
        <v>22</v>
      </c>
      <c r="E47" s="34"/>
      <c r="F47" s="48"/>
      <c r="G47" s="51" t="s">
        <v>28</v>
      </c>
      <c r="H47" s="572">
        <f>SUM(H39:H46)</f>
        <v>44</v>
      </c>
      <c r="I47" s="34"/>
      <c r="J47" s="48"/>
      <c r="K47" s="51" t="s">
        <v>28</v>
      </c>
      <c r="L47" s="572">
        <f>SUM(L39:L46)</f>
        <v>26</v>
      </c>
      <c r="M47" s="34"/>
      <c r="N47" s="48"/>
      <c r="O47" s="51" t="s">
        <v>28</v>
      </c>
      <c r="P47" s="572">
        <f>SUM(P39:P46)</f>
        <v>21</v>
      </c>
    </row>
    <row r="48" spans="2:18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1" ht="12.95" customHeight="1">
      <c r="B49" s="818" t="s">
        <v>30</v>
      </c>
      <c r="C49" s="818"/>
      <c r="D49" s="818"/>
      <c r="E49" s="818"/>
      <c r="F49" s="818"/>
      <c r="G49" s="818"/>
      <c r="H49" s="818"/>
      <c r="I49" s="818"/>
      <c r="J49" s="818"/>
      <c r="K49" s="818"/>
      <c r="L49" s="818"/>
      <c r="M49" s="818"/>
      <c r="N49" s="818"/>
      <c r="O49" s="575" t="s">
        <v>78</v>
      </c>
      <c r="P49" s="576"/>
      <c r="R49" s="761"/>
      <c r="S49" s="761"/>
      <c r="T49" s="761"/>
    </row>
    <row r="50" spans="2:21" ht="12.95" customHeight="1">
      <c r="B50" s="414" t="s">
        <v>81</v>
      </c>
      <c r="C50" s="59" t="s">
        <v>19</v>
      </c>
      <c r="D50" s="60">
        <f>L36</f>
        <v>30</v>
      </c>
      <c r="E50" s="61"/>
      <c r="F50" s="258" t="s">
        <v>81</v>
      </c>
      <c r="G50" s="59" t="s">
        <v>20</v>
      </c>
      <c r="H50" s="60">
        <f>L14</f>
        <v>36</v>
      </c>
      <c r="I50" s="61"/>
      <c r="J50" s="258" t="s">
        <v>81</v>
      </c>
      <c r="K50" s="59" t="s">
        <v>151</v>
      </c>
      <c r="L50" s="60">
        <f>L47</f>
        <v>26</v>
      </c>
      <c r="M50" s="61"/>
      <c r="N50" s="327"/>
      <c r="O50" s="59" t="s">
        <v>239</v>
      </c>
      <c r="P50" s="63">
        <f>D25</f>
        <v>16</v>
      </c>
      <c r="Q50" s="150"/>
      <c r="R50" s="761"/>
      <c r="S50" s="761"/>
      <c r="T50" s="761"/>
      <c r="U50" s="137"/>
    </row>
    <row r="51" spans="2:21" ht="12.95" customHeight="1">
      <c r="B51" s="267"/>
      <c r="C51" s="45" t="s">
        <v>926</v>
      </c>
      <c r="D51" s="64">
        <f>P47</f>
        <v>21</v>
      </c>
      <c r="E51" s="64"/>
      <c r="F51" s="64"/>
      <c r="G51" s="45" t="s">
        <v>852</v>
      </c>
      <c r="H51" s="64">
        <f>H25</f>
        <v>16</v>
      </c>
      <c r="I51" s="34"/>
      <c r="J51" s="64"/>
      <c r="K51" s="45" t="s">
        <v>927</v>
      </c>
      <c r="L51" s="64">
        <f>H36</f>
        <v>23</v>
      </c>
      <c r="M51" s="34"/>
      <c r="N51" s="145" t="s">
        <v>81</v>
      </c>
      <c r="O51" s="45" t="s">
        <v>26</v>
      </c>
      <c r="P51" s="67">
        <f>P14</f>
        <v>25</v>
      </c>
      <c r="R51" s="761"/>
      <c r="S51" s="761"/>
      <c r="T51" s="761"/>
      <c r="U51" s="137"/>
    </row>
    <row r="52" spans="2:21" ht="12.95" customHeight="1">
      <c r="B52" s="255"/>
      <c r="C52" s="150"/>
      <c r="D52" s="150"/>
      <c r="E52" s="34"/>
      <c r="F52" s="54"/>
      <c r="G52" s="150"/>
      <c r="H52" s="150"/>
      <c r="I52" s="34"/>
      <c r="J52" s="54"/>
      <c r="K52" s="150"/>
      <c r="L52" s="150"/>
      <c r="M52" s="34"/>
      <c r="N52" s="34"/>
      <c r="O52" s="150"/>
      <c r="P52" s="154"/>
      <c r="R52" s="761"/>
      <c r="S52" s="761"/>
      <c r="T52" s="761"/>
      <c r="U52" s="137"/>
    </row>
    <row r="53" spans="2:21" ht="12.95" customHeight="1">
      <c r="B53" s="328" t="s">
        <v>81</v>
      </c>
      <c r="C53" s="45" t="s">
        <v>107</v>
      </c>
      <c r="D53" s="64">
        <f>D14</f>
        <v>27</v>
      </c>
      <c r="E53" s="34"/>
      <c r="F53" s="64"/>
      <c r="G53" s="45" t="s">
        <v>111</v>
      </c>
      <c r="H53" s="64">
        <f>P25</f>
        <v>22</v>
      </c>
      <c r="I53" s="34"/>
      <c r="J53" s="72" t="s">
        <v>31</v>
      </c>
      <c r="K53" s="45" t="s">
        <v>928</v>
      </c>
      <c r="L53" s="64">
        <f>L25</f>
        <v>17</v>
      </c>
      <c r="M53" s="34"/>
      <c r="N53" s="145" t="s">
        <v>81</v>
      </c>
      <c r="O53" s="45" t="s">
        <v>149</v>
      </c>
      <c r="P53" s="67">
        <f>D36</f>
        <v>46</v>
      </c>
      <c r="R53" s="761"/>
      <c r="S53" s="761"/>
      <c r="T53" s="761"/>
      <c r="U53" s="137"/>
    </row>
    <row r="54" spans="2:21" ht="12.95" customHeight="1">
      <c r="B54" s="330"/>
      <c r="C54" s="73" t="s">
        <v>811</v>
      </c>
      <c r="D54" s="74">
        <f>D47</f>
        <v>22</v>
      </c>
      <c r="E54" s="73"/>
      <c r="F54" s="577" t="s">
        <v>31</v>
      </c>
      <c r="G54" s="73" t="s">
        <v>929</v>
      </c>
      <c r="H54" s="74">
        <f>H47</f>
        <v>44</v>
      </c>
      <c r="I54" s="142"/>
      <c r="J54" s="577"/>
      <c r="K54" s="73" t="s">
        <v>145</v>
      </c>
      <c r="L54" s="74">
        <f>H14</f>
        <v>14</v>
      </c>
      <c r="M54" s="142"/>
      <c r="N54" s="74"/>
      <c r="O54" s="73" t="s">
        <v>242</v>
      </c>
      <c r="P54" s="75">
        <f>P36</f>
        <v>23</v>
      </c>
      <c r="R54" s="761"/>
      <c r="S54" s="761"/>
      <c r="T54" s="761"/>
      <c r="U54" s="137"/>
    </row>
    <row r="55" spans="2:21" ht="12.95" customHeight="1">
      <c r="B55" s="34"/>
      <c r="C55" s="34"/>
      <c r="D55" s="34"/>
      <c r="E55" s="34"/>
      <c r="F55" s="34"/>
      <c r="G55" s="34"/>
      <c r="H55" s="34"/>
      <c r="I55" s="34"/>
      <c r="J55" s="549"/>
      <c r="K55" s="549"/>
      <c r="L55" s="34"/>
      <c r="M55" s="34"/>
      <c r="N55" s="34"/>
      <c r="O55" s="549"/>
      <c r="P55" s="34"/>
      <c r="R55" s="761"/>
      <c r="S55" s="761"/>
      <c r="T55" s="761"/>
      <c r="U55" s="137"/>
    </row>
    <row r="56" spans="2:21" ht="12.95" customHeight="1">
      <c r="B56" s="819" t="s">
        <v>117</v>
      </c>
      <c r="C56" s="820"/>
      <c r="D56" s="579" t="s">
        <v>29</v>
      </c>
      <c r="E56" s="34"/>
      <c r="F56" s="578" t="s">
        <v>32</v>
      </c>
      <c r="G56" s="580"/>
      <c r="H56" s="580"/>
      <c r="I56" s="580"/>
      <c r="J56" s="580"/>
      <c r="K56" s="580"/>
      <c r="L56" s="579"/>
      <c r="M56" s="45"/>
      <c r="N56" s="578" t="s">
        <v>407</v>
      </c>
      <c r="O56" s="580"/>
      <c r="P56" s="579"/>
      <c r="R56" s="761"/>
      <c r="S56" s="761"/>
      <c r="T56" s="761"/>
      <c r="U56" s="137"/>
    </row>
    <row r="57" spans="2:21" ht="12.95" customHeight="1">
      <c r="B57" s="80" t="s">
        <v>149</v>
      </c>
      <c r="C57" s="81"/>
      <c r="D57" s="50">
        <f>$D$36</f>
        <v>46</v>
      </c>
      <c r="E57" s="34"/>
      <c r="F57" s="787" t="s">
        <v>931</v>
      </c>
      <c r="G57" s="788"/>
      <c r="H57" s="788"/>
      <c r="I57" s="788"/>
      <c r="J57" s="788"/>
      <c r="K57" s="788"/>
      <c r="L57" s="789"/>
      <c r="M57" s="34"/>
      <c r="N57" s="339" t="s">
        <v>154</v>
      </c>
      <c r="O57" s="59"/>
      <c r="P57" s="250"/>
      <c r="R57" s="761"/>
      <c r="S57" s="761"/>
      <c r="T57" s="761"/>
      <c r="U57" s="137"/>
    </row>
    <row r="58" spans="2:21" ht="12.95" customHeight="1">
      <c r="B58" s="80" t="s">
        <v>183</v>
      </c>
      <c r="C58" s="81"/>
      <c r="D58" s="50">
        <f>$H$47</f>
        <v>44</v>
      </c>
      <c r="E58" s="34"/>
      <c r="F58" s="787" t="s">
        <v>932</v>
      </c>
      <c r="G58" s="788"/>
      <c r="H58" s="788"/>
      <c r="I58" s="788"/>
      <c r="J58" s="788"/>
      <c r="K58" s="788"/>
      <c r="L58" s="789"/>
      <c r="M58" s="34"/>
      <c r="N58" s="338" t="s">
        <v>930</v>
      </c>
      <c r="O58" s="142"/>
      <c r="P58" s="337">
        <f>MAX(D6:D12,H6:H12,L6:L12,P6:P12,D17:D23,H17:H23,L17:L23,P17:P23,D28:D34,H28:H34,L28:L34,P28:P34,D39:D45,H39:H45,L39:L45,P39:P45)</f>
        <v>18</v>
      </c>
    </row>
    <row r="59" spans="2:21" ht="12.95" customHeight="1">
      <c r="B59" s="80" t="s">
        <v>20</v>
      </c>
      <c r="C59" s="81"/>
      <c r="D59" s="50">
        <f>$L$14</f>
        <v>36</v>
      </c>
      <c r="E59" s="34"/>
      <c r="F59" s="787" t="s">
        <v>956</v>
      </c>
      <c r="G59" s="788"/>
      <c r="H59" s="788"/>
      <c r="I59" s="788"/>
      <c r="J59" s="788"/>
      <c r="K59" s="788"/>
      <c r="L59" s="789"/>
      <c r="M59" s="34"/>
      <c r="N59" s="339" t="s">
        <v>155</v>
      </c>
      <c r="O59" s="59"/>
      <c r="P59" s="250"/>
    </row>
    <row r="60" spans="2:21" ht="12.95" customHeight="1">
      <c r="B60" s="80" t="s">
        <v>19</v>
      </c>
      <c r="C60" s="81"/>
      <c r="D60" s="50">
        <f>$L$36</f>
        <v>30</v>
      </c>
      <c r="E60" s="34"/>
      <c r="F60" s="787" t="s">
        <v>933</v>
      </c>
      <c r="G60" s="788"/>
      <c r="H60" s="788"/>
      <c r="I60" s="788"/>
      <c r="J60" s="788"/>
      <c r="K60" s="788"/>
      <c r="L60" s="789"/>
      <c r="M60" s="34"/>
      <c r="N60" s="338" t="s">
        <v>149</v>
      </c>
      <c r="O60" s="73"/>
      <c r="P60" s="337">
        <f>MAX(D14,H14,L14,P14,D25,H25,L25,P25,D36,H36,L36,P36,D47,H47,L47,P47)</f>
        <v>46</v>
      </c>
    </row>
    <row r="61" spans="2:21" ht="12.95" customHeight="1">
      <c r="B61" s="80" t="s">
        <v>107</v>
      </c>
      <c r="C61" s="81"/>
      <c r="D61" s="50">
        <f>$D$14</f>
        <v>27</v>
      </c>
      <c r="E61" s="34"/>
      <c r="F61" s="787" t="s">
        <v>934</v>
      </c>
      <c r="G61" s="788"/>
      <c r="H61" s="788"/>
      <c r="I61" s="788"/>
      <c r="J61" s="788"/>
      <c r="K61" s="788"/>
      <c r="L61" s="789"/>
      <c r="M61" s="34"/>
      <c r="N61" s="82" t="s">
        <v>156</v>
      </c>
      <c r="O61" s="34"/>
      <c r="P61" s="70"/>
    </row>
    <row r="62" spans="2:21" ht="12.95" customHeight="1">
      <c r="B62" s="80" t="s">
        <v>151</v>
      </c>
      <c r="C62" s="81"/>
      <c r="D62" s="50">
        <f>$L$47</f>
        <v>26</v>
      </c>
      <c r="E62" s="34"/>
      <c r="F62" s="787" t="s">
        <v>936</v>
      </c>
      <c r="G62" s="788"/>
      <c r="H62" s="788"/>
      <c r="I62" s="788"/>
      <c r="J62" s="788"/>
      <c r="K62" s="788"/>
      <c r="L62" s="789"/>
      <c r="M62" s="34"/>
      <c r="N62" s="68" t="s">
        <v>145</v>
      </c>
      <c r="O62" s="45"/>
      <c r="P62" s="70">
        <f>MIN(D14,H14,L14,P14,D25,H25,L25,P25,D36,H36,L36,P36,D47,H47,L47,P47)</f>
        <v>14</v>
      </c>
    </row>
    <row r="63" spans="2:21" ht="12.95" customHeight="1">
      <c r="B63" s="80" t="s">
        <v>26</v>
      </c>
      <c r="C63" s="81"/>
      <c r="D63" s="50">
        <f>$P$14</f>
        <v>25</v>
      </c>
      <c r="E63" s="34"/>
      <c r="F63" s="812" t="s">
        <v>946</v>
      </c>
      <c r="G63" s="788"/>
      <c r="H63" s="788"/>
      <c r="I63" s="788"/>
      <c r="J63" s="788"/>
      <c r="K63" s="788"/>
      <c r="L63" s="789"/>
      <c r="M63" s="34"/>
      <c r="N63" s="339" t="s">
        <v>166</v>
      </c>
      <c r="O63" s="61"/>
      <c r="P63" s="63"/>
    </row>
    <row r="64" spans="2:21" ht="12.95" customHeight="1">
      <c r="B64" s="80" t="s">
        <v>24</v>
      </c>
      <c r="C64" s="81"/>
      <c r="D64" s="50">
        <f>$H$36</f>
        <v>23</v>
      </c>
      <c r="E64" s="34"/>
      <c r="F64" s="787" t="s">
        <v>937</v>
      </c>
      <c r="G64" s="788"/>
      <c r="H64" s="788"/>
      <c r="I64" s="788"/>
      <c r="J64" s="788"/>
      <c r="K64" s="788"/>
      <c r="L64" s="789"/>
      <c r="M64" s="34"/>
      <c r="N64" s="807" t="s">
        <v>24</v>
      </c>
      <c r="O64" s="808"/>
      <c r="P64" s="83">
        <v>12</v>
      </c>
    </row>
    <row r="65" spans="2:30" ht="12.95" customHeight="1">
      <c r="B65" s="80" t="s">
        <v>82</v>
      </c>
      <c r="C65" s="81"/>
      <c r="D65" s="50">
        <f>$P$36</f>
        <v>23</v>
      </c>
      <c r="E65" s="34"/>
      <c r="F65" s="787" t="s">
        <v>938</v>
      </c>
      <c r="G65" s="788"/>
      <c r="H65" s="788"/>
      <c r="I65" s="788"/>
      <c r="J65" s="788"/>
      <c r="K65" s="788"/>
      <c r="L65" s="789"/>
      <c r="M65" s="34"/>
      <c r="N65" s="34"/>
      <c r="O65" s="34"/>
      <c r="P65" s="34"/>
    </row>
    <row r="66" spans="2:30" ht="12.95" customHeight="1">
      <c r="B66" s="80" t="s">
        <v>57</v>
      </c>
      <c r="C66" s="81"/>
      <c r="D66" s="50">
        <f>$D$47</f>
        <v>22</v>
      </c>
      <c r="E66" s="34"/>
      <c r="F66" s="787" t="s">
        <v>939</v>
      </c>
      <c r="G66" s="788"/>
      <c r="H66" s="788"/>
      <c r="I66" s="788"/>
      <c r="J66" s="788"/>
      <c r="K66" s="788"/>
      <c r="L66" s="789"/>
      <c r="M66" s="34"/>
      <c r="N66" s="583" t="s">
        <v>118</v>
      </c>
      <c r="O66" s="574"/>
      <c r="P66" s="584"/>
    </row>
    <row r="67" spans="2:30" ht="12.95" customHeight="1">
      <c r="B67" s="80" t="s">
        <v>111</v>
      </c>
      <c r="C67" s="81"/>
      <c r="D67" s="50">
        <f>$P$25</f>
        <v>22</v>
      </c>
      <c r="E67" s="34"/>
      <c r="F67" s="787" t="s">
        <v>940</v>
      </c>
      <c r="G67" s="788"/>
      <c r="H67" s="788"/>
      <c r="I67" s="788"/>
      <c r="J67" s="788"/>
      <c r="K67" s="788"/>
      <c r="L67" s="789"/>
      <c r="M67" s="34"/>
      <c r="N67" s="777" t="s">
        <v>947</v>
      </c>
      <c r="O67" s="777"/>
      <c r="P67" s="777"/>
      <c r="R67" s="355"/>
      <c r="S67" s="357"/>
      <c r="T67" s="357"/>
      <c r="U67" s="148"/>
      <c r="V67" s="45"/>
      <c r="W67" s="64"/>
      <c r="X67" s="34"/>
      <c r="Y67" s="148"/>
      <c r="Z67" s="45"/>
      <c r="AA67" s="64"/>
      <c r="AB67" s="34"/>
      <c r="AC67" s="45"/>
      <c r="AD67" s="45"/>
    </row>
    <row r="68" spans="2:30" ht="12.95" customHeight="1">
      <c r="B68" s="80" t="s">
        <v>150</v>
      </c>
      <c r="C68" s="81"/>
      <c r="D68" s="50">
        <f>$P$47</f>
        <v>21</v>
      </c>
      <c r="E68" s="34"/>
      <c r="F68" s="787" t="s">
        <v>941</v>
      </c>
      <c r="G68" s="788"/>
      <c r="H68" s="788"/>
      <c r="I68" s="788"/>
      <c r="J68" s="788"/>
      <c r="K68" s="788"/>
      <c r="L68" s="789"/>
      <c r="M68" s="34"/>
      <c r="N68" s="777" t="s">
        <v>948</v>
      </c>
      <c r="O68" s="777"/>
      <c r="P68" s="777"/>
      <c r="R68" s="355"/>
      <c r="S68" s="357"/>
      <c r="T68" s="357"/>
      <c r="U68" s="148"/>
      <c r="V68" s="45"/>
      <c r="W68" s="64"/>
      <c r="X68" s="34"/>
      <c r="Y68" s="45"/>
      <c r="Z68" s="45"/>
      <c r="AA68" s="64"/>
      <c r="AB68" s="34"/>
      <c r="AC68" s="72"/>
      <c r="AD68" s="45"/>
    </row>
    <row r="69" spans="2:30" ht="12.95" customHeight="1">
      <c r="B69" s="80" t="s">
        <v>25</v>
      </c>
      <c r="C69" s="81"/>
      <c r="D69" s="50">
        <f>$L$25</f>
        <v>17</v>
      </c>
      <c r="E69" s="34"/>
      <c r="F69" s="207" t="s">
        <v>942</v>
      </c>
      <c r="G69" s="336"/>
      <c r="H69" s="336"/>
      <c r="I69" s="336"/>
      <c r="J69" s="336"/>
      <c r="K69" s="336"/>
      <c r="L69" s="208"/>
      <c r="M69" s="34"/>
      <c r="N69" s="777" t="s">
        <v>949</v>
      </c>
      <c r="O69" s="777"/>
      <c r="P69" s="777"/>
      <c r="R69" s="357"/>
      <c r="S69" s="357"/>
      <c r="T69" s="355"/>
      <c r="U69" s="147"/>
      <c r="X69" s="34"/>
      <c r="Y69" s="34"/>
      <c r="AC69" s="34"/>
    </row>
    <row r="70" spans="2:30" ht="12.95" customHeight="1">
      <c r="B70" s="80" t="s">
        <v>21</v>
      </c>
      <c r="C70" s="81"/>
      <c r="D70" s="50">
        <f>$D$25</f>
        <v>16</v>
      </c>
      <c r="E70" s="34"/>
      <c r="F70" s="790" t="s">
        <v>958</v>
      </c>
      <c r="G70" s="791"/>
      <c r="H70" s="791"/>
      <c r="I70" s="791"/>
      <c r="J70" s="791"/>
      <c r="K70" s="791"/>
      <c r="L70" s="809"/>
      <c r="M70" s="34"/>
      <c r="N70" s="777" t="s">
        <v>950</v>
      </c>
      <c r="O70" s="777"/>
      <c r="P70" s="777"/>
      <c r="R70" s="357"/>
      <c r="S70" s="357"/>
      <c r="T70" s="355"/>
      <c r="U70" s="148"/>
      <c r="V70" s="45"/>
      <c r="W70" s="64"/>
      <c r="X70" s="34"/>
      <c r="Y70" s="72"/>
      <c r="Z70" s="45"/>
      <c r="AA70" s="64"/>
      <c r="AB70" s="34"/>
      <c r="AC70" s="45"/>
      <c r="AD70" s="45"/>
    </row>
    <row r="71" spans="2:30" ht="12.95" customHeight="1">
      <c r="B71" s="80" t="s">
        <v>408</v>
      </c>
      <c r="C71" s="81"/>
      <c r="D71" s="50">
        <f>$H$25</f>
        <v>16</v>
      </c>
      <c r="E71" s="34"/>
      <c r="F71" s="812" t="s">
        <v>943</v>
      </c>
      <c r="G71" s="788"/>
      <c r="H71" s="788"/>
      <c r="I71" s="788"/>
      <c r="J71" s="788"/>
      <c r="K71" s="788"/>
      <c r="L71" s="789"/>
      <c r="M71" s="34"/>
      <c r="N71" s="777" t="s">
        <v>951</v>
      </c>
      <c r="O71" s="777"/>
      <c r="P71" s="777"/>
      <c r="R71" s="355"/>
      <c r="S71" s="357"/>
      <c r="T71" s="357"/>
      <c r="U71" s="72"/>
      <c r="V71" s="45"/>
      <c r="W71" s="64"/>
      <c r="X71" s="34"/>
      <c r="Y71" s="45"/>
      <c r="Z71" s="45"/>
      <c r="AA71" s="64"/>
      <c r="AB71" s="34"/>
      <c r="AC71" s="72"/>
      <c r="AD71" s="45"/>
    </row>
    <row r="72" spans="2:30" ht="12.95" customHeight="1">
      <c r="B72" s="80" t="s">
        <v>145</v>
      </c>
      <c r="C72" s="81"/>
      <c r="D72" s="50">
        <f>$H$14</f>
        <v>14</v>
      </c>
      <c r="E72" s="34"/>
      <c r="F72" s="787" t="s">
        <v>957</v>
      </c>
      <c r="G72" s="788"/>
      <c r="H72" s="788"/>
      <c r="I72" s="788"/>
      <c r="J72" s="788"/>
      <c r="K72" s="788"/>
      <c r="L72" s="789"/>
      <c r="M72" s="34"/>
      <c r="N72" s="777" t="s">
        <v>952</v>
      </c>
      <c r="O72" s="777"/>
      <c r="P72" s="777"/>
      <c r="R72" s="355"/>
      <c r="S72" s="357"/>
      <c r="T72" s="357"/>
      <c r="U72" s="34"/>
      <c r="V72" s="34"/>
      <c r="W72" s="34"/>
    </row>
    <row r="73" spans="2:30" ht="12.95" customHeight="1">
      <c r="E73" s="34"/>
      <c r="M73" s="34"/>
      <c r="N73" s="777" t="s">
        <v>953</v>
      </c>
      <c r="O73" s="777"/>
      <c r="P73" s="777"/>
      <c r="R73" s="355"/>
      <c r="S73" s="357"/>
      <c r="T73" s="357"/>
      <c r="U73" s="34"/>
      <c r="V73" s="34"/>
      <c r="W73" s="34"/>
    </row>
    <row r="74" spans="2:30" ht="12.95" customHeight="1">
      <c r="B74" s="813" t="s">
        <v>110</v>
      </c>
      <c r="C74" s="814"/>
      <c r="D74" s="815"/>
      <c r="E74" s="34"/>
      <c r="F74" s="261" t="s">
        <v>81</v>
      </c>
      <c r="G74" s="792" t="s">
        <v>58</v>
      </c>
      <c r="H74" s="793"/>
      <c r="I74" s="143">
        <v>6</v>
      </c>
      <c r="J74" s="143">
        <f>[4]wk4!J74+I74</f>
        <v>27</v>
      </c>
      <c r="K74" s="786" t="s">
        <v>945</v>
      </c>
      <c r="L74" s="786"/>
      <c r="M74" s="34"/>
      <c r="N74" s="777" t="s">
        <v>954</v>
      </c>
      <c r="O74" s="777"/>
      <c r="P74" s="777"/>
      <c r="R74" s="355"/>
      <c r="S74" s="357"/>
      <c r="T74" s="357"/>
      <c r="U74" s="34"/>
      <c r="V74" s="34"/>
      <c r="W74" s="34"/>
    </row>
    <row r="75" spans="2:30" ht="12.95" customHeight="1">
      <c r="B75" s="790" t="s">
        <v>842</v>
      </c>
      <c r="C75" s="809"/>
      <c r="D75" s="50">
        <f>MAX('[4]Team Totals'!$T$8,'[4]Team Totals'!$T$15,'[4]Team Totals'!$T$22,'[4]Team Totals'!$T$29)</f>
        <v>562</v>
      </c>
      <c r="E75" s="34"/>
      <c r="F75" s="581" t="s">
        <v>31</v>
      </c>
      <c r="G75" s="810" t="s">
        <v>59</v>
      </c>
      <c r="H75" s="811"/>
      <c r="I75" s="582">
        <v>2</v>
      </c>
      <c r="J75" s="582">
        <f>[4]wk4!J75+I75</f>
        <v>13</v>
      </c>
      <c r="K75" s="786" t="s">
        <v>944</v>
      </c>
      <c r="L75" s="786"/>
      <c r="M75" s="34"/>
      <c r="N75" s="822" t="str">
        <f>[4]wk6!$B$3</f>
        <v>OFF: KC, LAR, MIA &amp; MIN</v>
      </c>
      <c r="O75" s="823"/>
      <c r="P75" s="824"/>
      <c r="R75" s="34"/>
      <c r="S75" s="34"/>
      <c r="T75" s="34"/>
      <c r="U75" s="34"/>
      <c r="V75" s="34"/>
      <c r="W75" s="34"/>
    </row>
    <row r="76" spans="2:30" ht="12.95" customHeight="1">
      <c r="N76" s="821"/>
      <c r="O76" s="821"/>
      <c r="P76" s="821"/>
    </row>
  </sheetData>
  <sortState xmlns:xlrd2="http://schemas.microsoft.com/office/spreadsheetml/2017/richdata2" ref="B57:D72">
    <sortCondition descending="1" ref="D72"/>
  </sortState>
  <mergeCells count="61">
    <mergeCell ref="N64:O64"/>
    <mergeCell ref="R49:T49"/>
    <mergeCell ref="F66:L66"/>
    <mergeCell ref="F68:L68"/>
    <mergeCell ref="R50:T50"/>
    <mergeCell ref="R51:T51"/>
    <mergeCell ref="R52:T52"/>
    <mergeCell ref="R53:T53"/>
    <mergeCell ref="R54:T54"/>
    <mergeCell ref="R55:T55"/>
    <mergeCell ref="R56:T56"/>
    <mergeCell ref="R57:T57"/>
    <mergeCell ref="F67:L67"/>
    <mergeCell ref="B3:E3"/>
    <mergeCell ref="J5:K5"/>
    <mergeCell ref="B16:C16"/>
    <mergeCell ref="F16:G16"/>
    <mergeCell ref="J16:K16"/>
    <mergeCell ref="F5:G5"/>
    <mergeCell ref="N76:P76"/>
    <mergeCell ref="N72:P72"/>
    <mergeCell ref="N67:P67"/>
    <mergeCell ref="N68:P68"/>
    <mergeCell ref="N69:P69"/>
    <mergeCell ref="N70:P70"/>
    <mergeCell ref="N75:P75"/>
    <mergeCell ref="N74:P74"/>
    <mergeCell ref="N71:P71"/>
    <mergeCell ref="N73:P73"/>
    <mergeCell ref="N16:O16"/>
    <mergeCell ref="F58:L58"/>
    <mergeCell ref="F60:L60"/>
    <mergeCell ref="F59:L59"/>
    <mergeCell ref="F70:L70"/>
    <mergeCell ref="F27:G27"/>
    <mergeCell ref="J27:K27"/>
    <mergeCell ref="N27:O27"/>
    <mergeCell ref="F57:L57"/>
    <mergeCell ref="J38:K38"/>
    <mergeCell ref="B49:N49"/>
    <mergeCell ref="B56:C56"/>
    <mergeCell ref="B38:C38"/>
    <mergeCell ref="F38:G38"/>
    <mergeCell ref="N38:O38"/>
    <mergeCell ref="F63:L63"/>
    <mergeCell ref="F1:L2"/>
    <mergeCell ref="B75:C75"/>
    <mergeCell ref="G75:H75"/>
    <mergeCell ref="K75:L75"/>
    <mergeCell ref="F71:L71"/>
    <mergeCell ref="F72:L72"/>
    <mergeCell ref="G74:H74"/>
    <mergeCell ref="K74:L74"/>
    <mergeCell ref="B74:D74"/>
    <mergeCell ref="F61:L61"/>
    <mergeCell ref="F64:L64"/>
    <mergeCell ref="F62:L62"/>
    <mergeCell ref="F65:L65"/>
    <mergeCell ref="B1:C1"/>
    <mergeCell ref="B5:C5"/>
    <mergeCell ref="B27:C27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D76"/>
  <sheetViews>
    <sheetView view="pageBreakPreview" topLeftCell="A36" zoomScale="180" zoomScaleNormal="100" zoomScaleSheetLayoutView="180" workbookViewId="0">
      <selection activeCell="F66" sqref="F66:L66"/>
    </sheetView>
  </sheetViews>
  <sheetFormatPr defaultRowHeight="12.75"/>
  <cols>
    <col min="1" max="2" width="3.7109375" customWidth="1"/>
    <col min="3" max="3" width="15.7109375" customWidth="1"/>
    <col min="4" max="4" width="4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9" width="3.7109375" customWidth="1"/>
    <col min="20" max="20" width="9" customWidth="1"/>
    <col min="21" max="26" width="3.7109375" customWidth="1"/>
  </cols>
  <sheetData>
    <row r="1" spans="2:16" ht="12.95" customHeight="1">
      <c r="B1" s="775">
        <v>2024</v>
      </c>
      <c r="C1" s="775"/>
      <c r="D1" s="45"/>
      <c r="E1" s="34"/>
      <c r="F1" s="774" t="s">
        <v>189</v>
      </c>
      <c r="G1" s="774"/>
      <c r="H1" s="774"/>
      <c r="I1" s="774"/>
      <c r="J1" s="774"/>
      <c r="K1" s="774"/>
      <c r="L1" s="774"/>
      <c r="M1" s="34"/>
      <c r="N1" s="34"/>
      <c r="O1" s="34"/>
      <c r="P1" s="34"/>
    </row>
    <row r="2" spans="2:16" ht="12.95" customHeight="1">
      <c r="B2" s="45" t="s">
        <v>77</v>
      </c>
      <c r="C2" s="45"/>
      <c r="D2" s="34"/>
      <c r="E2" s="34"/>
      <c r="F2" s="774"/>
      <c r="G2" s="774"/>
      <c r="H2" s="774"/>
      <c r="I2" s="774"/>
      <c r="J2" s="774"/>
      <c r="K2" s="774"/>
      <c r="L2" s="774"/>
      <c r="M2" s="34"/>
      <c r="N2" s="34"/>
      <c r="O2" s="34"/>
      <c r="P2" s="34"/>
    </row>
    <row r="3" spans="2:16" ht="12.95" customHeight="1">
      <c r="B3" s="775" t="s">
        <v>510</v>
      </c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34"/>
    </row>
    <row r="4" spans="2:16" ht="12.95" customHeight="1">
      <c r="B4" s="34"/>
      <c r="C4" s="34"/>
      <c r="D4" s="34"/>
      <c r="E4" s="34"/>
      <c r="F4" s="34"/>
      <c r="G4" s="34"/>
      <c r="H4" s="34"/>
      <c r="I4" s="34"/>
      <c r="J4" s="34"/>
      <c r="K4" s="76"/>
      <c r="L4" s="34"/>
      <c r="M4" s="34"/>
      <c r="N4" s="34"/>
      <c r="O4" s="34"/>
      <c r="P4" s="34"/>
    </row>
    <row r="5" spans="2:16" ht="12.95" customHeight="1">
      <c r="B5" s="800" t="s">
        <v>107</v>
      </c>
      <c r="C5" s="801"/>
      <c r="D5" s="331" t="s">
        <v>210</v>
      </c>
      <c r="E5" s="34"/>
      <c r="F5" s="800" t="s">
        <v>145</v>
      </c>
      <c r="G5" s="801"/>
      <c r="H5" s="331" t="s">
        <v>210</v>
      </c>
      <c r="I5" s="34"/>
      <c r="J5" s="800" t="s">
        <v>20</v>
      </c>
      <c r="K5" s="801"/>
      <c r="L5" s="331" t="s">
        <v>210</v>
      </c>
      <c r="M5" s="34"/>
      <c r="N5" s="46" t="s">
        <v>26</v>
      </c>
      <c r="O5" s="47"/>
      <c r="P5" s="331" t="s">
        <v>210</v>
      </c>
    </row>
    <row r="6" spans="2:16" ht="12.95" customHeight="1">
      <c r="B6" s="48" t="s">
        <v>102</v>
      </c>
      <c r="C6" s="585" t="s">
        <v>744</v>
      </c>
      <c r="D6" s="50">
        <v>12</v>
      </c>
      <c r="E6" s="34"/>
      <c r="F6" s="48" t="s">
        <v>102</v>
      </c>
      <c r="G6" s="49" t="s">
        <v>615</v>
      </c>
      <c r="H6" s="50">
        <v>0</v>
      </c>
      <c r="I6" s="34"/>
      <c r="J6" s="48" t="s">
        <v>102</v>
      </c>
      <c r="K6" s="49" t="s">
        <v>600</v>
      </c>
      <c r="L6" s="50">
        <v>12</v>
      </c>
      <c r="M6" s="34"/>
      <c r="N6" s="48" t="s">
        <v>102</v>
      </c>
      <c r="O6" s="49" t="s">
        <v>541</v>
      </c>
      <c r="P6" s="50">
        <v>6</v>
      </c>
    </row>
    <row r="7" spans="2:16" ht="12.95" customHeight="1">
      <c r="B7" s="48" t="s">
        <v>103</v>
      </c>
      <c r="C7" s="49" t="s">
        <v>422</v>
      </c>
      <c r="D7" s="50">
        <v>0</v>
      </c>
      <c r="E7" s="34"/>
      <c r="F7" s="48" t="s">
        <v>103</v>
      </c>
      <c r="G7" s="49" t="s">
        <v>616</v>
      </c>
      <c r="H7" s="50">
        <v>12</v>
      </c>
      <c r="I7" s="34"/>
      <c r="J7" s="48" t="s">
        <v>103</v>
      </c>
      <c r="K7" s="49" t="s">
        <v>601</v>
      </c>
      <c r="L7" s="50">
        <v>0</v>
      </c>
      <c r="M7" s="34"/>
      <c r="N7" s="48" t="s">
        <v>103</v>
      </c>
      <c r="O7" s="49" t="s">
        <v>543</v>
      </c>
      <c r="P7" s="50">
        <v>9</v>
      </c>
    </row>
    <row r="8" spans="2:16" ht="12.95" customHeight="1">
      <c r="B8" s="48" t="s">
        <v>103</v>
      </c>
      <c r="C8" s="49" t="s">
        <v>746</v>
      </c>
      <c r="D8" s="50">
        <v>0</v>
      </c>
      <c r="E8" s="34"/>
      <c r="F8" s="48" t="s">
        <v>103</v>
      </c>
      <c r="G8" s="49" t="s">
        <v>617</v>
      </c>
      <c r="H8" s="50">
        <v>0</v>
      </c>
      <c r="I8" s="34"/>
      <c r="J8" s="48" t="s">
        <v>103</v>
      </c>
      <c r="K8" s="49" t="s">
        <v>602</v>
      </c>
      <c r="L8" s="50">
        <v>0</v>
      </c>
      <c r="M8" s="34"/>
      <c r="N8" s="48" t="s">
        <v>103</v>
      </c>
      <c r="O8" s="49" t="s">
        <v>765</v>
      </c>
      <c r="P8" s="50">
        <v>6</v>
      </c>
    </row>
    <row r="9" spans="2:16" ht="12.95" customHeight="1">
      <c r="B9" s="48" t="s">
        <v>104</v>
      </c>
      <c r="C9" s="49" t="s">
        <v>751</v>
      </c>
      <c r="D9" s="50">
        <v>0</v>
      </c>
      <c r="E9" s="34"/>
      <c r="F9" s="48" t="s">
        <v>104</v>
      </c>
      <c r="G9" s="49" t="s">
        <v>622</v>
      </c>
      <c r="H9" s="50">
        <v>6</v>
      </c>
      <c r="I9" s="34"/>
      <c r="J9" s="48" t="s">
        <v>104</v>
      </c>
      <c r="K9" s="49" t="s">
        <v>606</v>
      </c>
      <c r="L9" s="50">
        <v>0</v>
      </c>
      <c r="M9" s="34"/>
      <c r="N9" s="48" t="s">
        <v>104</v>
      </c>
      <c r="O9" s="49" t="s">
        <v>548</v>
      </c>
      <c r="P9" s="50">
        <v>6</v>
      </c>
    </row>
    <row r="10" spans="2:16" ht="12.95" customHeight="1">
      <c r="B10" s="48" t="s">
        <v>104</v>
      </c>
      <c r="C10" s="49" t="s">
        <v>752</v>
      </c>
      <c r="D10" s="50">
        <v>0</v>
      </c>
      <c r="E10" s="34"/>
      <c r="F10" s="48" t="s">
        <v>104</v>
      </c>
      <c r="G10" s="49" t="s">
        <v>621</v>
      </c>
      <c r="H10" s="50">
        <v>6</v>
      </c>
      <c r="I10" s="34"/>
      <c r="J10" s="48" t="s">
        <v>104</v>
      </c>
      <c r="K10" s="49" t="s">
        <v>608</v>
      </c>
      <c r="L10" s="50">
        <v>6</v>
      </c>
      <c r="M10" s="34"/>
      <c r="N10" s="48" t="s">
        <v>104</v>
      </c>
      <c r="O10" s="49" t="s">
        <v>547</v>
      </c>
      <c r="P10" s="50">
        <v>3</v>
      </c>
    </row>
    <row r="11" spans="2:16" ht="12.95" customHeight="1">
      <c r="B11" s="48" t="s">
        <v>104</v>
      </c>
      <c r="C11" s="49" t="s">
        <v>750</v>
      </c>
      <c r="D11" s="50">
        <v>0</v>
      </c>
      <c r="E11" s="34"/>
      <c r="F11" s="48" t="s">
        <v>104</v>
      </c>
      <c r="G11" s="49" t="s">
        <v>979</v>
      </c>
      <c r="H11" s="50">
        <v>0</v>
      </c>
      <c r="I11" s="34"/>
      <c r="J11" s="48" t="s">
        <v>104</v>
      </c>
      <c r="K11" s="49" t="s">
        <v>609</v>
      </c>
      <c r="L11" s="50">
        <v>0</v>
      </c>
      <c r="M11" s="34"/>
      <c r="N11" s="48" t="s">
        <v>104</v>
      </c>
      <c r="O11" s="49" t="s">
        <v>549</v>
      </c>
      <c r="P11" s="50">
        <v>0</v>
      </c>
    </row>
    <row r="12" spans="2:16" ht="12.95" customHeight="1">
      <c r="B12" s="48" t="s">
        <v>105</v>
      </c>
      <c r="C12" s="34" t="s">
        <v>753</v>
      </c>
      <c r="D12" s="50">
        <v>5</v>
      </c>
      <c r="E12" s="34"/>
      <c r="F12" s="48" t="s">
        <v>105</v>
      </c>
      <c r="G12" s="49" t="s">
        <v>625</v>
      </c>
      <c r="H12" s="50">
        <v>12</v>
      </c>
      <c r="I12" s="34"/>
      <c r="J12" s="48" t="s">
        <v>105</v>
      </c>
      <c r="K12" s="49" t="s">
        <v>610</v>
      </c>
      <c r="L12" s="50">
        <v>12</v>
      </c>
      <c r="M12" s="34"/>
      <c r="N12" s="48" t="s">
        <v>105</v>
      </c>
      <c r="O12" s="49" t="s">
        <v>551</v>
      </c>
      <c r="P12" s="50">
        <v>6</v>
      </c>
    </row>
    <row r="13" spans="2:16" ht="12.95" customHeight="1">
      <c r="B13" s="48" t="s">
        <v>106</v>
      </c>
      <c r="C13" s="49" t="s">
        <v>754</v>
      </c>
      <c r="D13" s="50">
        <v>0</v>
      </c>
      <c r="E13" s="34"/>
      <c r="F13" s="48" t="s">
        <v>106</v>
      </c>
      <c r="G13" s="49" t="s">
        <v>763</v>
      </c>
      <c r="H13" s="50">
        <v>0</v>
      </c>
      <c r="I13" s="34"/>
      <c r="J13" s="48" t="s">
        <v>106</v>
      </c>
      <c r="K13" s="49" t="s">
        <v>613</v>
      </c>
      <c r="L13" s="50">
        <v>0</v>
      </c>
      <c r="M13" s="34"/>
      <c r="N13" s="48" t="s">
        <v>106</v>
      </c>
      <c r="O13" s="49" t="s">
        <v>553</v>
      </c>
      <c r="P13" s="50">
        <v>0</v>
      </c>
    </row>
    <row r="14" spans="2:16" ht="12.95" customHeight="1">
      <c r="B14" s="48"/>
      <c r="C14" s="51" t="s">
        <v>28</v>
      </c>
      <c r="D14" s="572">
        <f>SUM(D6:D13)</f>
        <v>17</v>
      </c>
      <c r="E14" s="34"/>
      <c r="F14" s="48"/>
      <c r="G14" s="53" t="s">
        <v>28</v>
      </c>
      <c r="H14" s="572">
        <f>SUM(H6:H13)</f>
        <v>36</v>
      </c>
      <c r="I14" s="34"/>
      <c r="J14" s="48"/>
      <c r="K14" s="51" t="s">
        <v>28</v>
      </c>
      <c r="L14" s="572">
        <f>SUM(L6:L13)</f>
        <v>30</v>
      </c>
      <c r="M14" s="34"/>
      <c r="N14" s="48"/>
      <c r="O14" s="51" t="s">
        <v>28</v>
      </c>
      <c r="P14" s="572">
        <f>SUM(P6:P13)</f>
        <v>36</v>
      </c>
    </row>
    <row r="15" spans="2:16" ht="12.95" customHeight="1">
      <c r="B15" s="34"/>
      <c r="C15" s="34"/>
      <c r="D15" s="54"/>
      <c r="E15" s="34"/>
      <c r="F15" s="34"/>
      <c r="G15" s="34"/>
      <c r="H15" s="54"/>
      <c r="I15" s="34"/>
      <c r="J15" s="34"/>
      <c r="K15" s="528"/>
      <c r="L15" s="54"/>
      <c r="M15" s="34"/>
      <c r="N15" s="34"/>
      <c r="O15" s="34"/>
      <c r="P15" s="54"/>
    </row>
    <row r="16" spans="2:16" ht="12.95" customHeight="1">
      <c r="B16" s="800" t="s">
        <v>21</v>
      </c>
      <c r="C16" s="801"/>
      <c r="D16" s="331" t="s">
        <v>210</v>
      </c>
      <c r="E16" s="34"/>
      <c r="F16" s="800" t="s">
        <v>408</v>
      </c>
      <c r="G16" s="801"/>
      <c r="H16" s="331" t="s">
        <v>210</v>
      </c>
      <c r="I16" s="34"/>
      <c r="J16" s="800" t="s">
        <v>25</v>
      </c>
      <c r="K16" s="801"/>
      <c r="L16" s="331" t="s">
        <v>210</v>
      </c>
      <c r="M16" s="34"/>
      <c r="N16" s="800" t="s">
        <v>111</v>
      </c>
      <c r="O16" s="801"/>
      <c r="P16" s="331" t="s">
        <v>210</v>
      </c>
    </row>
    <row r="17" spans="2:16" ht="12.95" customHeight="1">
      <c r="B17" s="48" t="s">
        <v>102</v>
      </c>
      <c r="C17" s="49" t="s">
        <v>728</v>
      </c>
      <c r="D17" s="50">
        <v>12</v>
      </c>
      <c r="E17" s="34"/>
      <c r="F17" s="48" t="s">
        <v>102</v>
      </c>
      <c r="G17" s="49" t="s">
        <v>959</v>
      </c>
      <c r="H17" s="50">
        <v>6</v>
      </c>
      <c r="I17" s="34"/>
      <c r="J17" s="48" t="s">
        <v>102</v>
      </c>
      <c r="K17" s="49" t="s">
        <v>587</v>
      </c>
      <c r="L17" s="50">
        <v>6</v>
      </c>
      <c r="M17" s="34"/>
      <c r="N17" s="48" t="s">
        <v>102</v>
      </c>
      <c r="O17" s="523" t="s">
        <v>530</v>
      </c>
      <c r="P17" s="50">
        <v>12</v>
      </c>
    </row>
    <row r="18" spans="2:16" ht="12.95" customHeight="1">
      <c r="B18" s="48" t="s">
        <v>103</v>
      </c>
      <c r="C18" s="49" t="s">
        <v>732</v>
      </c>
      <c r="D18" s="50">
        <v>0</v>
      </c>
      <c r="E18" s="34"/>
      <c r="F18" s="48" t="s">
        <v>103</v>
      </c>
      <c r="G18" s="49" t="s">
        <v>644</v>
      </c>
      <c r="H18" s="50">
        <v>6</v>
      </c>
      <c r="I18" s="34"/>
      <c r="J18" s="48" t="s">
        <v>103</v>
      </c>
      <c r="K18" s="49" t="s">
        <v>589</v>
      </c>
      <c r="L18" s="50">
        <v>0</v>
      </c>
      <c r="M18" s="34"/>
      <c r="N18" s="48" t="s">
        <v>103</v>
      </c>
      <c r="O18" s="523" t="s">
        <v>533</v>
      </c>
      <c r="P18" s="50">
        <v>0</v>
      </c>
    </row>
    <row r="19" spans="2:16" ht="12.95" customHeight="1">
      <c r="B19" s="48" t="s">
        <v>103</v>
      </c>
      <c r="C19" s="49" t="s">
        <v>731</v>
      </c>
      <c r="D19" s="50">
        <v>12</v>
      </c>
      <c r="E19" s="34"/>
      <c r="F19" s="48" t="s">
        <v>103</v>
      </c>
      <c r="G19" s="49" t="s">
        <v>645</v>
      </c>
      <c r="H19" s="50">
        <v>0</v>
      </c>
      <c r="I19" s="34"/>
      <c r="J19" s="48" t="s">
        <v>103</v>
      </c>
      <c r="K19" s="49" t="s">
        <v>590</v>
      </c>
      <c r="L19" s="50">
        <v>0</v>
      </c>
      <c r="M19" s="34"/>
      <c r="N19" s="48" t="s">
        <v>103</v>
      </c>
      <c r="O19" s="523" t="s">
        <v>922</v>
      </c>
      <c r="P19" s="50">
        <v>0</v>
      </c>
    </row>
    <row r="20" spans="2:16" ht="12.95" customHeight="1">
      <c r="B20" s="48" t="s">
        <v>104</v>
      </c>
      <c r="C20" s="49" t="s">
        <v>735</v>
      </c>
      <c r="D20" s="50">
        <v>0</v>
      </c>
      <c r="E20" s="34"/>
      <c r="F20" s="48" t="s">
        <v>104</v>
      </c>
      <c r="G20" s="49" t="s">
        <v>649</v>
      </c>
      <c r="H20" s="50">
        <v>0</v>
      </c>
      <c r="I20" s="34"/>
      <c r="J20" s="48" t="s">
        <v>104</v>
      </c>
      <c r="K20" s="49" t="s">
        <v>591</v>
      </c>
      <c r="L20" s="50">
        <v>0</v>
      </c>
      <c r="M20" s="34"/>
      <c r="N20" s="48" t="s">
        <v>104</v>
      </c>
      <c r="O20" s="523" t="s">
        <v>534</v>
      </c>
      <c r="P20" s="50">
        <v>0</v>
      </c>
    </row>
    <row r="21" spans="2:16" ht="12.95" customHeight="1">
      <c r="B21" s="48" t="s">
        <v>104</v>
      </c>
      <c r="C21" s="49" t="s">
        <v>737</v>
      </c>
      <c r="D21" s="50">
        <v>0</v>
      </c>
      <c r="E21" s="34"/>
      <c r="F21" s="48" t="s">
        <v>104</v>
      </c>
      <c r="G21" s="49" t="s">
        <v>650</v>
      </c>
      <c r="H21" s="50">
        <v>3</v>
      </c>
      <c r="I21" s="34"/>
      <c r="J21" s="48" t="s">
        <v>104</v>
      </c>
      <c r="K21" s="49" t="s">
        <v>592</v>
      </c>
      <c r="L21" s="50">
        <v>0</v>
      </c>
      <c r="M21" s="34"/>
      <c r="N21" s="48" t="s">
        <v>104</v>
      </c>
      <c r="O21" s="523" t="s">
        <v>535</v>
      </c>
      <c r="P21" s="50">
        <v>0</v>
      </c>
    </row>
    <row r="22" spans="2:16" ht="12.95" customHeight="1">
      <c r="B22" s="48" t="s">
        <v>104</v>
      </c>
      <c r="C22" s="49" t="s">
        <v>739</v>
      </c>
      <c r="D22" s="50">
        <v>0</v>
      </c>
      <c r="E22" s="34"/>
      <c r="F22" s="48" t="s">
        <v>104</v>
      </c>
      <c r="G22" s="49" t="s">
        <v>651</v>
      </c>
      <c r="H22" s="50">
        <v>0</v>
      </c>
      <c r="I22" s="34"/>
      <c r="J22" s="48" t="s">
        <v>104</v>
      </c>
      <c r="K22" s="49" t="s">
        <v>593</v>
      </c>
      <c r="L22" s="50">
        <v>9</v>
      </c>
      <c r="M22" s="34"/>
      <c r="N22" s="48" t="s">
        <v>104</v>
      </c>
      <c r="O22" s="523" t="s">
        <v>891</v>
      </c>
      <c r="P22" s="50">
        <v>0</v>
      </c>
    </row>
    <row r="23" spans="2:16" ht="12.95" customHeight="1">
      <c r="B23" s="48" t="s">
        <v>105</v>
      </c>
      <c r="C23" s="49" t="s">
        <v>741</v>
      </c>
      <c r="D23" s="50">
        <v>9</v>
      </c>
      <c r="E23" s="34"/>
      <c r="F23" s="48" t="s">
        <v>105</v>
      </c>
      <c r="G23" s="49" t="s">
        <v>653</v>
      </c>
      <c r="H23" s="50">
        <v>11</v>
      </c>
      <c r="I23" s="34"/>
      <c r="J23" s="48" t="s">
        <v>105</v>
      </c>
      <c r="K23" s="49" t="s">
        <v>596</v>
      </c>
      <c r="L23" s="50">
        <v>0</v>
      </c>
      <c r="M23" s="34"/>
      <c r="N23" s="48" t="s">
        <v>105</v>
      </c>
      <c r="O23" s="523" t="s">
        <v>539</v>
      </c>
      <c r="P23" s="50">
        <v>4</v>
      </c>
    </row>
    <row r="24" spans="2:16" ht="12.95" customHeight="1">
      <c r="B24" s="48" t="s">
        <v>106</v>
      </c>
      <c r="C24" s="49" t="s">
        <v>742</v>
      </c>
      <c r="D24" s="50">
        <v>0</v>
      </c>
      <c r="E24" s="34"/>
      <c r="F24" s="48" t="s">
        <v>106</v>
      </c>
      <c r="G24" s="49" t="s">
        <v>656</v>
      </c>
      <c r="H24" s="50">
        <v>0</v>
      </c>
      <c r="I24" s="34"/>
      <c r="J24" s="48" t="s">
        <v>106</v>
      </c>
      <c r="K24" s="49" t="s">
        <v>598</v>
      </c>
      <c r="L24" s="50">
        <v>0</v>
      </c>
      <c r="M24" s="34"/>
      <c r="N24" s="48" t="s">
        <v>106</v>
      </c>
      <c r="O24" s="523" t="s">
        <v>540</v>
      </c>
      <c r="P24" s="50">
        <v>0</v>
      </c>
    </row>
    <row r="25" spans="2:16" ht="12.95" customHeight="1">
      <c r="B25" s="48"/>
      <c r="C25" s="51" t="s">
        <v>28</v>
      </c>
      <c r="D25" s="572">
        <f>SUM(D17:D24)</f>
        <v>33</v>
      </c>
      <c r="E25" s="34"/>
      <c r="F25" s="48"/>
      <c r="G25" s="53" t="s">
        <v>28</v>
      </c>
      <c r="H25" s="572">
        <f>SUM(H17:H24)</f>
        <v>26</v>
      </c>
      <c r="I25" s="34"/>
      <c r="J25" s="48"/>
      <c r="K25" s="51" t="s">
        <v>28</v>
      </c>
      <c r="L25" s="572">
        <f>SUM(L17:L24)</f>
        <v>15</v>
      </c>
      <c r="M25" s="34"/>
      <c r="N25" s="48"/>
      <c r="O25" s="51" t="s">
        <v>28</v>
      </c>
      <c r="P25" s="572">
        <f>SUM(P17:P24)</f>
        <v>16</v>
      </c>
    </row>
    <row r="26" spans="2:16" ht="12.95" customHeight="1">
      <c r="B26" s="34"/>
      <c r="C26" s="34"/>
      <c r="D26" s="54"/>
      <c r="E26" s="34"/>
      <c r="F26" s="34"/>
      <c r="G26" s="34"/>
      <c r="H26" s="54"/>
      <c r="I26" s="34"/>
      <c r="J26" s="34"/>
      <c r="K26" s="34"/>
      <c r="L26" s="54"/>
      <c r="M26" s="34"/>
      <c r="N26" s="34"/>
      <c r="O26" s="34"/>
      <c r="P26" s="54"/>
    </row>
    <row r="27" spans="2:16" ht="12.95" customHeight="1">
      <c r="B27" s="800" t="s">
        <v>149</v>
      </c>
      <c r="C27" s="801"/>
      <c r="D27" s="331" t="s">
        <v>210</v>
      </c>
      <c r="E27" s="34"/>
      <c r="F27" s="800" t="s">
        <v>24</v>
      </c>
      <c r="G27" s="801"/>
      <c r="H27" s="331" t="s">
        <v>210</v>
      </c>
      <c r="I27" s="34"/>
      <c r="J27" s="802" t="s">
        <v>19</v>
      </c>
      <c r="K27" s="803"/>
      <c r="L27" s="331" t="s">
        <v>210</v>
      </c>
      <c r="M27" s="34"/>
      <c r="N27" s="800" t="s">
        <v>82</v>
      </c>
      <c r="O27" s="801"/>
      <c r="P27" s="331" t="s">
        <v>210</v>
      </c>
    </row>
    <row r="28" spans="2:16" ht="12.95" customHeight="1">
      <c r="B28" s="48" t="s">
        <v>102</v>
      </c>
      <c r="C28" s="49" t="s">
        <v>713</v>
      </c>
      <c r="D28" s="50">
        <v>6</v>
      </c>
      <c r="E28" s="34"/>
      <c r="F28" s="48" t="s">
        <v>102</v>
      </c>
      <c r="G28" s="49" t="s">
        <v>571</v>
      </c>
      <c r="H28" s="50">
        <v>9</v>
      </c>
      <c r="I28" s="34"/>
      <c r="J28" s="48" t="s">
        <v>102</v>
      </c>
      <c r="K28" s="49" t="s">
        <v>684</v>
      </c>
      <c r="L28" s="50">
        <v>9</v>
      </c>
      <c r="M28" s="34"/>
      <c r="N28" s="48" t="s">
        <v>102</v>
      </c>
      <c r="O28" s="49" t="s">
        <v>557</v>
      </c>
      <c r="P28" s="50">
        <v>12</v>
      </c>
    </row>
    <row r="29" spans="2:16" ht="12.95" customHeight="1">
      <c r="B29" s="48" t="s">
        <v>103</v>
      </c>
      <c r="C29" s="49" t="s">
        <v>717</v>
      </c>
      <c r="D29" s="50">
        <v>0</v>
      </c>
      <c r="E29" s="34"/>
      <c r="F29" s="48" t="s">
        <v>103</v>
      </c>
      <c r="G29" s="49" t="s">
        <v>575</v>
      </c>
      <c r="H29" s="50">
        <v>0</v>
      </c>
      <c r="I29" s="34"/>
      <c r="J29" s="48" t="s">
        <v>103</v>
      </c>
      <c r="K29" s="49" t="s">
        <v>687</v>
      </c>
      <c r="L29" s="50">
        <v>6</v>
      </c>
      <c r="M29" s="34"/>
      <c r="N29" s="48" t="s">
        <v>103</v>
      </c>
      <c r="O29" s="49" t="s">
        <v>558</v>
      </c>
      <c r="P29" s="50">
        <v>12</v>
      </c>
    </row>
    <row r="30" spans="2:16" ht="12.95" customHeight="1">
      <c r="B30" s="48" t="s">
        <v>103</v>
      </c>
      <c r="C30" s="49" t="s">
        <v>716</v>
      </c>
      <c r="D30" s="50">
        <v>0</v>
      </c>
      <c r="E30" s="34"/>
      <c r="F30" s="48" t="s">
        <v>103</v>
      </c>
      <c r="G30" s="49" t="s">
        <v>847</v>
      </c>
      <c r="H30" s="50">
        <v>0</v>
      </c>
      <c r="I30" s="34"/>
      <c r="J30" s="48" t="s">
        <v>103</v>
      </c>
      <c r="K30" s="49" t="s">
        <v>686</v>
      </c>
      <c r="L30" s="50">
        <v>0</v>
      </c>
      <c r="M30" s="34"/>
      <c r="N30" s="48" t="s">
        <v>103</v>
      </c>
      <c r="O30" s="49" t="s">
        <v>561</v>
      </c>
      <c r="P30" s="50">
        <v>6</v>
      </c>
    </row>
    <row r="31" spans="2:16" ht="12.95" customHeight="1">
      <c r="B31" s="48" t="s">
        <v>104</v>
      </c>
      <c r="C31" s="49" t="s">
        <v>719</v>
      </c>
      <c r="D31" s="50">
        <v>0</v>
      </c>
      <c r="E31" s="34"/>
      <c r="F31" s="48" t="s">
        <v>104</v>
      </c>
      <c r="G31" s="49" t="s">
        <v>576</v>
      </c>
      <c r="H31" s="50">
        <v>3</v>
      </c>
      <c r="I31" s="34"/>
      <c r="J31" s="48" t="s">
        <v>104</v>
      </c>
      <c r="K31" s="49" t="s">
        <v>691</v>
      </c>
      <c r="L31" s="50">
        <v>3</v>
      </c>
      <c r="M31" s="34"/>
      <c r="N31" s="48" t="s">
        <v>104</v>
      </c>
      <c r="O31" s="49" t="s">
        <v>562</v>
      </c>
      <c r="P31" s="50">
        <v>3</v>
      </c>
    </row>
    <row r="32" spans="2:16" ht="12.95" customHeight="1">
      <c r="B32" s="48" t="s">
        <v>104</v>
      </c>
      <c r="C32" s="49" t="s">
        <v>722</v>
      </c>
      <c r="D32" s="50">
        <v>0</v>
      </c>
      <c r="E32" s="34"/>
      <c r="F32" s="48" t="s">
        <v>104</v>
      </c>
      <c r="G32" s="49" t="s">
        <v>577</v>
      </c>
      <c r="H32" s="50">
        <v>0</v>
      </c>
      <c r="I32" s="34"/>
      <c r="J32" s="48" t="s">
        <v>104</v>
      </c>
      <c r="K32" s="49" t="s">
        <v>692</v>
      </c>
      <c r="L32" s="50">
        <v>0</v>
      </c>
      <c r="M32" s="34"/>
      <c r="N32" s="48" t="s">
        <v>104</v>
      </c>
      <c r="O32" s="49" t="s">
        <v>563</v>
      </c>
      <c r="P32" s="50">
        <v>3</v>
      </c>
    </row>
    <row r="33" spans="2:19" ht="12.95" customHeight="1">
      <c r="B33" s="48" t="s">
        <v>104</v>
      </c>
      <c r="C33" s="49" t="s">
        <v>723</v>
      </c>
      <c r="D33" s="50">
        <v>0</v>
      </c>
      <c r="E33" s="34"/>
      <c r="F33" s="48" t="s">
        <v>104</v>
      </c>
      <c r="G33" s="49" t="s">
        <v>892</v>
      </c>
      <c r="H33" s="50">
        <v>0</v>
      </c>
      <c r="I33" s="34"/>
      <c r="J33" s="48" t="s">
        <v>104</v>
      </c>
      <c r="K33" s="49" t="s">
        <v>694</v>
      </c>
      <c r="L33" s="50">
        <v>0</v>
      </c>
      <c r="M33" s="34"/>
      <c r="N33" s="48" t="s">
        <v>104</v>
      </c>
      <c r="O33" s="49" t="s">
        <v>565</v>
      </c>
      <c r="P33" s="50">
        <v>0</v>
      </c>
    </row>
    <row r="34" spans="2:19" ht="12.95" customHeight="1">
      <c r="B34" s="48" t="s">
        <v>105</v>
      </c>
      <c r="C34" s="49" t="s">
        <v>725</v>
      </c>
      <c r="D34" s="50">
        <v>8</v>
      </c>
      <c r="E34" s="34"/>
      <c r="F34" s="48" t="s">
        <v>105</v>
      </c>
      <c r="G34" s="49" t="s">
        <v>582</v>
      </c>
      <c r="H34" s="50">
        <v>8</v>
      </c>
      <c r="I34" s="34"/>
      <c r="J34" s="48" t="s">
        <v>105</v>
      </c>
      <c r="K34" s="49" t="s">
        <v>696</v>
      </c>
      <c r="L34" s="50">
        <v>9</v>
      </c>
      <c r="M34" s="34"/>
      <c r="N34" s="48" t="s">
        <v>105</v>
      </c>
      <c r="O34" s="49" t="s">
        <v>568</v>
      </c>
      <c r="P34" s="50">
        <v>17</v>
      </c>
    </row>
    <row r="35" spans="2:19" ht="12.95" customHeight="1">
      <c r="B35" s="48" t="s">
        <v>106</v>
      </c>
      <c r="C35" s="49" t="s">
        <v>726</v>
      </c>
      <c r="D35" s="50">
        <v>0</v>
      </c>
      <c r="E35" s="34"/>
      <c r="F35" s="48" t="s">
        <v>106</v>
      </c>
      <c r="G35" s="49" t="s">
        <v>583</v>
      </c>
      <c r="H35" s="50">
        <v>0</v>
      </c>
      <c r="I35" s="34"/>
      <c r="J35" s="48" t="s">
        <v>106</v>
      </c>
      <c r="K35" s="49" t="s">
        <v>697</v>
      </c>
      <c r="L35" s="50">
        <v>0</v>
      </c>
      <c r="M35" s="34"/>
      <c r="N35" s="48" t="s">
        <v>106</v>
      </c>
      <c r="O35" s="49" t="s">
        <v>569</v>
      </c>
      <c r="P35" s="50">
        <v>0</v>
      </c>
    </row>
    <row r="36" spans="2:19" ht="12.95" customHeight="1">
      <c r="B36" s="48"/>
      <c r="C36" s="51" t="s">
        <v>28</v>
      </c>
      <c r="D36" s="572">
        <f>SUM(D28:D35)</f>
        <v>14</v>
      </c>
      <c r="E36" s="34"/>
      <c r="F36" s="48"/>
      <c r="G36" s="51" t="s">
        <v>28</v>
      </c>
      <c r="H36" s="572">
        <f>SUM(H28:H35)</f>
        <v>20</v>
      </c>
      <c r="I36" s="34"/>
      <c r="J36" s="48"/>
      <c r="K36" s="51" t="s">
        <v>28</v>
      </c>
      <c r="L36" s="572">
        <f>SUM(L28:L35)</f>
        <v>27</v>
      </c>
      <c r="M36" s="34"/>
      <c r="N36" s="49"/>
      <c r="O36" s="53" t="s">
        <v>28</v>
      </c>
      <c r="P36" s="572">
        <f>SUM(P28:P35)</f>
        <v>53</v>
      </c>
    </row>
    <row r="37" spans="2:19" ht="12.95" customHeight="1">
      <c r="B37" s="34"/>
      <c r="C37" s="34"/>
      <c r="D37" s="54"/>
      <c r="E37" s="34"/>
      <c r="F37" s="34"/>
      <c r="G37" s="45"/>
      <c r="H37" s="54"/>
      <c r="I37" s="34"/>
      <c r="J37" s="34"/>
      <c r="K37" s="45"/>
      <c r="L37" s="530"/>
      <c r="M37" s="34"/>
      <c r="N37" s="34"/>
      <c r="O37" s="45"/>
      <c r="P37" s="54"/>
    </row>
    <row r="38" spans="2:19" ht="12.95" customHeight="1">
      <c r="B38" s="800" t="s">
        <v>57</v>
      </c>
      <c r="C38" s="801"/>
      <c r="D38" s="331" t="s">
        <v>210</v>
      </c>
      <c r="E38" s="34"/>
      <c r="F38" s="816" t="s">
        <v>183</v>
      </c>
      <c r="G38" s="817"/>
      <c r="H38" s="331" t="s">
        <v>210</v>
      </c>
      <c r="I38" s="34"/>
      <c r="J38" s="816" t="s">
        <v>151</v>
      </c>
      <c r="K38" s="817"/>
      <c r="L38" s="331" t="s">
        <v>210</v>
      </c>
      <c r="M38" s="34"/>
      <c r="N38" s="806" t="s">
        <v>150</v>
      </c>
      <c r="O38" s="806"/>
      <c r="P38" s="331" t="s">
        <v>210</v>
      </c>
    </row>
    <row r="39" spans="2:19" ht="12.95" customHeight="1">
      <c r="B39" s="48" t="s">
        <v>102</v>
      </c>
      <c r="C39" s="49" t="s">
        <v>699</v>
      </c>
      <c r="D39" s="50">
        <v>3</v>
      </c>
      <c r="E39" s="34"/>
      <c r="F39" s="48" t="s">
        <v>102</v>
      </c>
      <c r="G39" s="49" t="s">
        <v>657</v>
      </c>
      <c r="H39" s="50">
        <v>0</v>
      </c>
      <c r="I39" s="34"/>
      <c r="J39" s="48" t="s">
        <v>102</v>
      </c>
      <c r="K39" s="49" t="s">
        <v>629</v>
      </c>
      <c r="L39" s="50">
        <v>3</v>
      </c>
      <c r="M39" s="34"/>
      <c r="N39" s="48" t="s">
        <v>102</v>
      </c>
      <c r="O39" s="49" t="s">
        <v>670</v>
      </c>
      <c r="P39" s="50">
        <v>3</v>
      </c>
    </row>
    <row r="40" spans="2:19" ht="12.95" customHeight="1">
      <c r="B40" s="48" t="s">
        <v>103</v>
      </c>
      <c r="C40" s="49" t="s">
        <v>702</v>
      </c>
      <c r="D40" s="50">
        <v>6</v>
      </c>
      <c r="E40" s="34"/>
      <c r="F40" s="48" t="s">
        <v>103</v>
      </c>
      <c r="G40" s="49" t="s">
        <v>660</v>
      </c>
      <c r="H40" s="50">
        <v>0</v>
      </c>
      <c r="I40" s="34"/>
      <c r="J40" s="48" t="s">
        <v>103</v>
      </c>
      <c r="K40" s="49" t="s">
        <v>493</v>
      </c>
      <c r="L40" s="50">
        <v>6</v>
      </c>
      <c r="M40" s="34"/>
      <c r="N40" s="48" t="s">
        <v>103</v>
      </c>
      <c r="O40" s="49" t="s">
        <v>673</v>
      </c>
      <c r="P40" s="50">
        <v>0</v>
      </c>
    </row>
    <row r="41" spans="2:19" ht="12.95" customHeight="1">
      <c r="B41" s="48" t="s">
        <v>103</v>
      </c>
      <c r="C41" s="49" t="s">
        <v>704</v>
      </c>
      <c r="D41" s="50">
        <v>0</v>
      </c>
      <c r="E41" s="34"/>
      <c r="F41" s="48" t="s">
        <v>103</v>
      </c>
      <c r="G41" s="49" t="s">
        <v>662</v>
      </c>
      <c r="H41" s="50">
        <v>0</v>
      </c>
      <c r="I41" s="34"/>
      <c r="J41" s="48" t="s">
        <v>103</v>
      </c>
      <c r="K41" s="49" t="s">
        <v>631</v>
      </c>
      <c r="L41" s="50">
        <v>6</v>
      </c>
      <c r="M41" s="34"/>
      <c r="N41" s="48" t="s">
        <v>103</v>
      </c>
      <c r="O41" s="49" t="s">
        <v>676</v>
      </c>
      <c r="P41" s="50">
        <v>6</v>
      </c>
    </row>
    <row r="42" spans="2:19" ht="12.95" customHeight="1">
      <c r="B42" s="48" t="s">
        <v>104</v>
      </c>
      <c r="C42" s="49" t="s">
        <v>705</v>
      </c>
      <c r="D42" s="50">
        <v>3</v>
      </c>
      <c r="E42" s="34"/>
      <c r="F42" s="48" t="s">
        <v>104</v>
      </c>
      <c r="G42" s="49" t="s">
        <v>663</v>
      </c>
      <c r="H42" s="50">
        <v>6</v>
      </c>
      <c r="I42" s="34"/>
      <c r="J42" s="48" t="s">
        <v>104</v>
      </c>
      <c r="K42" s="49" t="s">
        <v>633</v>
      </c>
      <c r="L42" s="50">
        <v>0</v>
      </c>
      <c r="M42" s="34"/>
      <c r="N42" s="48" t="s">
        <v>104</v>
      </c>
      <c r="O42" s="49" t="s">
        <v>498</v>
      </c>
      <c r="P42" s="50">
        <v>0</v>
      </c>
    </row>
    <row r="43" spans="2:19" ht="12.95" customHeight="1">
      <c r="B43" s="48" t="s">
        <v>104</v>
      </c>
      <c r="C43" s="49" t="s">
        <v>706</v>
      </c>
      <c r="D43" s="50">
        <v>6</v>
      </c>
      <c r="E43" s="34"/>
      <c r="F43" s="48" t="s">
        <v>104</v>
      </c>
      <c r="G43" s="49" t="s">
        <v>664</v>
      </c>
      <c r="H43" s="50">
        <v>0</v>
      </c>
      <c r="I43" s="34"/>
      <c r="J43" s="48" t="s">
        <v>104</v>
      </c>
      <c r="K43" s="49" t="s">
        <v>634</v>
      </c>
      <c r="L43" s="50">
        <v>0</v>
      </c>
      <c r="M43" s="34"/>
      <c r="N43" s="48" t="s">
        <v>104</v>
      </c>
      <c r="O43" s="49" t="s">
        <v>677</v>
      </c>
      <c r="P43" s="50">
        <v>3</v>
      </c>
    </row>
    <row r="44" spans="2:19" ht="12.95" customHeight="1">
      <c r="B44" s="48" t="s">
        <v>104</v>
      </c>
      <c r="C44" s="49" t="s">
        <v>961</v>
      </c>
      <c r="D44" s="50">
        <v>0</v>
      </c>
      <c r="E44" s="34"/>
      <c r="F44" s="48" t="s">
        <v>104</v>
      </c>
      <c r="G44" s="49" t="s">
        <v>666</v>
      </c>
      <c r="H44" s="50">
        <v>0</v>
      </c>
      <c r="I44" s="34"/>
      <c r="J44" s="48" t="s">
        <v>104</v>
      </c>
      <c r="K44" s="49" t="s">
        <v>635</v>
      </c>
      <c r="L44" s="50">
        <v>3</v>
      </c>
      <c r="M44" s="34"/>
      <c r="N44" s="48" t="s">
        <v>104</v>
      </c>
      <c r="O44" s="49" t="s">
        <v>679</v>
      </c>
      <c r="P44" s="50">
        <v>0</v>
      </c>
    </row>
    <row r="45" spans="2:19" ht="12.95" customHeight="1">
      <c r="B45" s="48" t="s">
        <v>105</v>
      </c>
      <c r="C45" s="49" t="s">
        <v>710</v>
      </c>
      <c r="D45" s="50">
        <v>8</v>
      </c>
      <c r="E45" s="34"/>
      <c r="F45" s="48" t="s">
        <v>105</v>
      </c>
      <c r="G45" s="49" t="s">
        <v>667</v>
      </c>
      <c r="H45" s="50">
        <v>12</v>
      </c>
      <c r="I45" s="34"/>
      <c r="J45" s="48" t="s">
        <v>105</v>
      </c>
      <c r="K45" s="104" t="s">
        <v>638</v>
      </c>
      <c r="L45" s="50">
        <v>11</v>
      </c>
      <c r="M45" s="34"/>
      <c r="N45" s="48" t="s">
        <v>105</v>
      </c>
      <c r="O45" s="49" t="s">
        <v>680</v>
      </c>
      <c r="P45" s="50">
        <v>5</v>
      </c>
      <c r="R45" s="827"/>
      <c r="S45" s="827"/>
    </row>
    <row r="46" spans="2:19" ht="12.95" customHeight="1">
      <c r="B46" s="48" t="s">
        <v>106</v>
      </c>
      <c r="C46" s="49" t="s">
        <v>712</v>
      </c>
      <c r="D46" s="50">
        <v>12</v>
      </c>
      <c r="E46" s="34"/>
      <c r="F46" s="48" t="s">
        <v>106</v>
      </c>
      <c r="G46" s="49" t="s">
        <v>668</v>
      </c>
      <c r="H46" s="50">
        <v>12</v>
      </c>
      <c r="I46" s="34"/>
      <c r="J46" s="48" t="s">
        <v>106</v>
      </c>
      <c r="K46" s="49" t="s">
        <v>639</v>
      </c>
      <c r="L46" s="50">
        <v>0</v>
      </c>
      <c r="M46" s="34"/>
      <c r="N46" s="48" t="s">
        <v>106</v>
      </c>
      <c r="O46" s="49" t="s">
        <v>682</v>
      </c>
      <c r="P46" s="50">
        <v>0</v>
      </c>
      <c r="R46" s="193"/>
      <c r="S46" s="194"/>
    </row>
    <row r="47" spans="2:19" ht="12.95" customHeight="1">
      <c r="B47" s="48"/>
      <c r="C47" s="51" t="s">
        <v>28</v>
      </c>
      <c r="D47" s="572">
        <f>SUM(D39:D46)</f>
        <v>38</v>
      </c>
      <c r="E47" s="34"/>
      <c r="F47" s="48"/>
      <c r="G47" s="51" t="s">
        <v>28</v>
      </c>
      <c r="H47" s="572">
        <f>SUM(H39:H46)</f>
        <v>30</v>
      </c>
      <c r="I47" s="34"/>
      <c r="J47" s="48"/>
      <c r="K47" s="51" t="s">
        <v>28</v>
      </c>
      <c r="L47" s="572">
        <f>SUM(L39:L46)</f>
        <v>29</v>
      </c>
      <c r="M47" s="34"/>
      <c r="N47" s="48"/>
      <c r="O47" s="51" t="s">
        <v>28</v>
      </c>
      <c r="P47" s="572">
        <f>SUM(P39:P46)</f>
        <v>17</v>
      </c>
      <c r="R47" s="193"/>
      <c r="S47" s="194"/>
    </row>
    <row r="48" spans="2:19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R48" s="193"/>
      <c r="S48" s="194"/>
    </row>
    <row r="49" spans="2:21" ht="12.95" customHeight="1">
      <c r="B49" s="826" t="s">
        <v>30</v>
      </c>
      <c r="C49" s="799"/>
      <c r="D49" s="799"/>
      <c r="E49" s="799"/>
      <c r="F49" s="799"/>
      <c r="G49" s="799"/>
      <c r="H49" s="799"/>
      <c r="I49" s="799"/>
      <c r="J49" s="799"/>
      <c r="K49" s="799"/>
      <c r="L49" s="799"/>
      <c r="M49" s="799"/>
      <c r="N49" s="799"/>
      <c r="O49" s="57" t="s">
        <v>77</v>
      </c>
      <c r="P49" s="58"/>
      <c r="R49" s="356"/>
      <c r="S49" s="761"/>
      <c r="T49" s="761"/>
      <c r="U49" s="761"/>
    </row>
    <row r="50" spans="2:21" ht="12.95" customHeight="1">
      <c r="B50" s="204" t="s">
        <v>31</v>
      </c>
      <c r="C50" s="59" t="s">
        <v>964</v>
      </c>
      <c r="D50" s="60">
        <f>P14</f>
        <v>36</v>
      </c>
      <c r="E50" s="61"/>
      <c r="F50" s="62" t="s">
        <v>31</v>
      </c>
      <c r="G50" s="428" t="s">
        <v>963</v>
      </c>
      <c r="H50" s="60">
        <f>H25</f>
        <v>26</v>
      </c>
      <c r="I50" s="61"/>
      <c r="J50" s="62" t="s">
        <v>31</v>
      </c>
      <c r="K50" s="59" t="s">
        <v>969</v>
      </c>
      <c r="L50" s="60">
        <f>L47</f>
        <v>29</v>
      </c>
      <c r="M50" s="61"/>
      <c r="N50" s="327" t="s">
        <v>81</v>
      </c>
      <c r="O50" s="59" t="s">
        <v>523</v>
      </c>
      <c r="P50" s="63">
        <f>P36</f>
        <v>53</v>
      </c>
      <c r="Q50" s="72"/>
      <c r="R50" s="426"/>
      <c r="S50" s="761"/>
      <c r="T50" s="761"/>
      <c r="U50" s="761"/>
    </row>
    <row r="51" spans="2:21" ht="12.95" customHeight="1">
      <c r="B51" s="328"/>
      <c r="C51" s="45" t="s">
        <v>528</v>
      </c>
      <c r="D51" s="64">
        <f>L36</f>
        <v>27</v>
      </c>
      <c r="E51" s="64"/>
      <c r="F51" s="72"/>
      <c r="G51" s="45" t="s">
        <v>526</v>
      </c>
      <c r="H51" s="64">
        <f>P25</f>
        <v>16</v>
      </c>
      <c r="I51" s="34"/>
      <c r="J51" s="72"/>
      <c r="K51" s="45" t="s">
        <v>522</v>
      </c>
      <c r="L51" s="64">
        <f>L25</f>
        <v>15</v>
      </c>
      <c r="M51" s="34"/>
      <c r="N51" s="64"/>
      <c r="O51" s="45" t="s">
        <v>962</v>
      </c>
      <c r="P51" s="67">
        <f>D14</f>
        <v>17</v>
      </c>
      <c r="R51" s="426"/>
      <c r="S51" s="761"/>
      <c r="T51" s="761"/>
      <c r="U51" s="761"/>
    </row>
    <row r="52" spans="2:21" ht="12.95" customHeight="1">
      <c r="B52" s="255"/>
      <c r="E52" s="34"/>
      <c r="F52" s="192"/>
      <c r="I52" s="34"/>
      <c r="J52" s="113"/>
      <c r="K52" s="150"/>
      <c r="L52" s="150"/>
      <c r="M52" s="34"/>
      <c r="N52" s="34"/>
      <c r="P52" s="149"/>
      <c r="R52" s="426"/>
      <c r="S52" s="761"/>
      <c r="T52" s="761"/>
      <c r="U52" s="761"/>
    </row>
    <row r="53" spans="2:21" ht="12.95" customHeight="1">
      <c r="B53" s="205" t="s">
        <v>31</v>
      </c>
      <c r="C53" s="45" t="s">
        <v>966</v>
      </c>
      <c r="D53" s="64">
        <f>L14</f>
        <v>30</v>
      </c>
      <c r="E53" s="34"/>
      <c r="F53" s="72"/>
      <c r="G53" s="45" t="s">
        <v>527</v>
      </c>
      <c r="H53" s="64">
        <f>H36</f>
        <v>20</v>
      </c>
      <c r="I53" s="34"/>
      <c r="J53" s="72"/>
      <c r="K53" s="45" t="s">
        <v>968</v>
      </c>
      <c r="L53" s="64">
        <f>D47</f>
        <v>38</v>
      </c>
      <c r="M53" s="34"/>
      <c r="N53" s="145" t="s">
        <v>81</v>
      </c>
      <c r="O53" s="45" t="s">
        <v>524</v>
      </c>
      <c r="P53" s="67">
        <f>H47</f>
        <v>30</v>
      </c>
      <c r="R53" s="426"/>
      <c r="S53" s="761"/>
      <c r="T53" s="761"/>
      <c r="U53" s="761"/>
    </row>
    <row r="54" spans="2:21" ht="12.95" customHeight="1">
      <c r="B54" s="206"/>
      <c r="C54" s="73" t="s">
        <v>529</v>
      </c>
      <c r="D54" s="74">
        <f>P47</f>
        <v>17</v>
      </c>
      <c r="E54" s="73"/>
      <c r="F54" s="99" t="s">
        <v>31</v>
      </c>
      <c r="G54" s="73" t="s">
        <v>965</v>
      </c>
      <c r="H54" s="74">
        <f>D25</f>
        <v>33</v>
      </c>
      <c r="I54" s="142"/>
      <c r="J54" s="326" t="s">
        <v>81</v>
      </c>
      <c r="K54" s="73" t="s">
        <v>525</v>
      </c>
      <c r="L54" s="74">
        <f>H14</f>
        <v>36</v>
      </c>
      <c r="M54" s="142"/>
      <c r="N54" s="74"/>
      <c r="O54" s="73" t="s">
        <v>967</v>
      </c>
      <c r="P54" s="75">
        <f>D36</f>
        <v>14</v>
      </c>
      <c r="Q54" s="72"/>
      <c r="R54" s="426"/>
      <c r="S54" s="761"/>
      <c r="T54" s="761"/>
      <c r="U54" s="761"/>
    </row>
    <row r="55" spans="2:21" ht="12.95" customHeight="1">
      <c r="B55" s="34"/>
      <c r="C55" s="34"/>
      <c r="D55" s="34"/>
      <c r="E55" s="34"/>
      <c r="M55" s="34"/>
      <c r="N55" s="34"/>
      <c r="O55" s="34"/>
      <c r="P55" s="34"/>
      <c r="R55" s="426"/>
      <c r="S55" s="761"/>
      <c r="T55" s="761"/>
      <c r="U55" s="761"/>
    </row>
    <row r="56" spans="2:21" ht="12.95" customHeight="1">
      <c r="B56" s="797" t="s">
        <v>119</v>
      </c>
      <c r="C56" s="798"/>
      <c r="D56" s="78" t="s">
        <v>29</v>
      </c>
      <c r="E56" s="34"/>
      <c r="F56" s="77" t="s">
        <v>32</v>
      </c>
      <c r="G56" s="79"/>
      <c r="H56" s="79"/>
      <c r="I56" s="79"/>
      <c r="J56" s="79"/>
      <c r="K56" s="79"/>
      <c r="L56" s="78"/>
      <c r="M56" s="45"/>
      <c r="N56" s="77" t="s">
        <v>407</v>
      </c>
      <c r="O56" s="79"/>
      <c r="P56" s="78"/>
      <c r="R56" s="426"/>
      <c r="S56" s="761"/>
      <c r="T56" s="761"/>
      <c r="U56" s="761"/>
    </row>
    <row r="57" spans="2:21" ht="12.95" customHeight="1">
      <c r="B57" s="80" t="s">
        <v>82</v>
      </c>
      <c r="C57" s="81"/>
      <c r="D57" s="50">
        <f>$P$36</f>
        <v>53</v>
      </c>
      <c r="E57" s="34"/>
      <c r="F57" s="787" t="s">
        <v>981</v>
      </c>
      <c r="G57" s="788"/>
      <c r="H57" s="788"/>
      <c r="I57" s="788"/>
      <c r="J57" s="788"/>
      <c r="K57" s="788"/>
      <c r="L57" s="789"/>
      <c r="M57" s="34"/>
      <c r="N57" s="339" t="s">
        <v>154</v>
      </c>
      <c r="O57" s="59"/>
      <c r="P57" s="250"/>
      <c r="R57" s="426"/>
      <c r="S57" s="357"/>
      <c r="T57" s="355"/>
    </row>
    <row r="58" spans="2:21" ht="12.95" customHeight="1">
      <c r="B58" s="80" t="s">
        <v>57</v>
      </c>
      <c r="C58" s="81"/>
      <c r="D58" s="50">
        <f>$D$47</f>
        <v>38</v>
      </c>
      <c r="E58" s="34"/>
      <c r="F58" s="787" t="s">
        <v>982</v>
      </c>
      <c r="G58" s="788"/>
      <c r="H58" s="788"/>
      <c r="I58" s="788"/>
      <c r="J58" s="788"/>
      <c r="K58" s="788"/>
      <c r="L58" s="789"/>
      <c r="M58" s="34"/>
      <c r="N58" s="338" t="s">
        <v>980</v>
      </c>
      <c r="O58" s="142"/>
      <c r="P58" s="337">
        <f>MAX(D6:D12,H6:H12,L6:L12,P6:P12,D17:D23,H17:H23,L17:L23,P17:P23,D28:D34,H28:H34,L28:L34,P28:P34,D39:D45,H39:H45,L39:L45,P39:P45)</f>
        <v>17</v>
      </c>
      <c r="R58" s="193"/>
      <c r="S58" s="194"/>
    </row>
    <row r="59" spans="2:21" ht="12.95" customHeight="1">
      <c r="B59" s="80" t="s">
        <v>26</v>
      </c>
      <c r="C59" s="81"/>
      <c r="D59" s="50">
        <f>$P$14</f>
        <v>36</v>
      </c>
      <c r="E59" s="34"/>
      <c r="F59" s="787" t="s">
        <v>983</v>
      </c>
      <c r="G59" s="788"/>
      <c r="H59" s="788"/>
      <c r="I59" s="788"/>
      <c r="J59" s="788"/>
      <c r="K59" s="788"/>
      <c r="L59" s="789"/>
      <c r="M59" s="34"/>
      <c r="N59" s="339" t="s">
        <v>155</v>
      </c>
      <c r="O59" s="59"/>
      <c r="P59" s="250"/>
      <c r="R59" s="193"/>
      <c r="S59" s="194"/>
    </row>
    <row r="60" spans="2:21" ht="12.95" customHeight="1">
      <c r="B60" s="80" t="s">
        <v>145</v>
      </c>
      <c r="C60" s="81"/>
      <c r="D60" s="50">
        <f>$H$14</f>
        <v>36</v>
      </c>
      <c r="E60" s="34"/>
      <c r="F60" s="790" t="s">
        <v>984</v>
      </c>
      <c r="G60" s="791"/>
      <c r="H60" s="791"/>
      <c r="I60" s="791"/>
      <c r="J60" s="791"/>
      <c r="K60" s="791"/>
      <c r="L60" s="809"/>
      <c r="M60" s="34"/>
      <c r="N60" s="338" t="s">
        <v>82</v>
      </c>
      <c r="O60" s="73"/>
      <c r="P60" s="337">
        <f>MAX(D14,H14,L14,P14,D25,H25,L25,P25,D36,H36,L36,P36,D47,H47,L47,P47)</f>
        <v>53</v>
      </c>
      <c r="R60" s="193"/>
      <c r="S60" s="194"/>
    </row>
    <row r="61" spans="2:21" ht="12.95" customHeight="1">
      <c r="B61" s="80" t="s">
        <v>21</v>
      </c>
      <c r="C61" s="81"/>
      <c r="D61" s="50">
        <f>$D$25</f>
        <v>33</v>
      </c>
      <c r="E61" s="34"/>
      <c r="F61" s="790" t="s">
        <v>985</v>
      </c>
      <c r="G61" s="791"/>
      <c r="H61" s="791"/>
      <c r="I61" s="791"/>
      <c r="J61" s="791"/>
      <c r="K61" s="791"/>
      <c r="L61" s="809"/>
      <c r="M61" s="34"/>
      <c r="N61" s="82" t="s">
        <v>156</v>
      </c>
      <c r="O61" s="34"/>
      <c r="P61" s="70"/>
      <c r="R61" s="193"/>
      <c r="S61" s="194"/>
    </row>
    <row r="62" spans="2:21" ht="12.95" customHeight="1">
      <c r="B62" s="80" t="s">
        <v>183</v>
      </c>
      <c r="C62" s="81"/>
      <c r="D62" s="50">
        <f>$H$47</f>
        <v>30</v>
      </c>
      <c r="E62" s="34"/>
      <c r="F62" s="787" t="s">
        <v>986</v>
      </c>
      <c r="G62" s="788"/>
      <c r="H62" s="788"/>
      <c r="I62" s="788"/>
      <c r="J62" s="788"/>
      <c r="K62" s="788"/>
      <c r="L62" s="789"/>
      <c r="M62" s="34"/>
      <c r="N62" s="68" t="s">
        <v>149</v>
      </c>
      <c r="O62" s="45"/>
      <c r="P62" s="70">
        <f>MIN(D14,H14,L14,P14,D25,H25,L25,P25,D36,H36,L36,P36,D47,H47,L47,P47)</f>
        <v>14</v>
      </c>
      <c r="R62" s="167"/>
      <c r="S62" s="167"/>
    </row>
    <row r="63" spans="2:21" ht="12.95" customHeight="1">
      <c r="B63" s="80" t="s">
        <v>20</v>
      </c>
      <c r="C63" s="81"/>
      <c r="D63" s="50">
        <f>$L$14</f>
        <v>30</v>
      </c>
      <c r="E63" s="34"/>
      <c r="F63" s="787" t="s">
        <v>987</v>
      </c>
      <c r="G63" s="788"/>
      <c r="H63" s="788"/>
      <c r="I63" s="788"/>
      <c r="J63" s="788"/>
      <c r="K63" s="788"/>
      <c r="L63" s="789"/>
      <c r="M63" s="34"/>
      <c r="N63" s="339" t="s">
        <v>166</v>
      </c>
      <c r="O63" s="61"/>
      <c r="P63" s="63"/>
      <c r="R63" s="825"/>
      <c r="S63" s="825"/>
      <c r="T63" s="825"/>
    </row>
    <row r="64" spans="2:21" ht="12.95" customHeight="1">
      <c r="B64" s="80" t="s">
        <v>151</v>
      </c>
      <c r="C64" s="81"/>
      <c r="D64" s="50">
        <f>$L$47</f>
        <v>29</v>
      </c>
      <c r="E64" s="34"/>
      <c r="F64" s="787" t="s">
        <v>988</v>
      </c>
      <c r="G64" s="788"/>
      <c r="H64" s="788"/>
      <c r="I64" s="788"/>
      <c r="J64" s="788"/>
      <c r="K64" s="788"/>
      <c r="L64" s="789"/>
      <c r="M64" s="34"/>
      <c r="N64" s="807" t="s">
        <v>111</v>
      </c>
      <c r="O64" s="808"/>
      <c r="P64" s="83">
        <v>15</v>
      </c>
      <c r="R64" s="825"/>
      <c r="S64" s="825"/>
      <c r="T64" s="825"/>
    </row>
    <row r="65" spans="2:30" ht="12.95" customHeight="1">
      <c r="B65" s="80" t="s">
        <v>19</v>
      </c>
      <c r="C65" s="81"/>
      <c r="D65" s="50">
        <f>$L$36</f>
        <v>27</v>
      </c>
      <c r="E65" s="34"/>
      <c r="F65" s="787" t="s">
        <v>989</v>
      </c>
      <c r="G65" s="788"/>
      <c r="H65" s="788"/>
      <c r="I65" s="788"/>
      <c r="J65" s="788"/>
      <c r="K65" s="788"/>
      <c r="L65" s="789"/>
      <c r="M65" s="34"/>
      <c r="N65" s="34"/>
      <c r="O65" s="34"/>
      <c r="P65" s="34"/>
      <c r="R65" s="825"/>
      <c r="S65" s="825"/>
      <c r="T65" s="825"/>
    </row>
    <row r="66" spans="2:30" ht="12.95" customHeight="1">
      <c r="B66" s="80" t="s">
        <v>408</v>
      </c>
      <c r="C66" s="81"/>
      <c r="D66" s="50">
        <f>$H$25</f>
        <v>26</v>
      </c>
      <c r="E66" s="34"/>
      <c r="F66" s="787" t="s">
        <v>990</v>
      </c>
      <c r="G66" s="788"/>
      <c r="H66" s="788"/>
      <c r="I66" s="788"/>
      <c r="J66" s="788"/>
      <c r="K66" s="788"/>
      <c r="L66" s="789"/>
      <c r="M66" s="34"/>
      <c r="N66" s="217" t="s">
        <v>120</v>
      </c>
      <c r="O66" s="218"/>
      <c r="P66" s="221"/>
      <c r="R66" s="825"/>
      <c r="S66" s="825"/>
      <c r="T66" s="825"/>
    </row>
    <row r="67" spans="2:30" ht="12.95" customHeight="1">
      <c r="B67" s="80" t="s">
        <v>24</v>
      </c>
      <c r="C67" s="81"/>
      <c r="D67" s="50">
        <f>$H$36</f>
        <v>20</v>
      </c>
      <c r="E67" s="34"/>
      <c r="F67" s="787" t="s">
        <v>991</v>
      </c>
      <c r="G67" s="788"/>
      <c r="H67" s="788"/>
      <c r="I67" s="788"/>
      <c r="J67" s="788"/>
      <c r="K67" s="788"/>
      <c r="L67" s="789"/>
      <c r="M67" s="34"/>
      <c r="N67" s="777" t="s">
        <v>971</v>
      </c>
      <c r="O67" s="777"/>
      <c r="P67" s="777"/>
      <c r="R67" s="45"/>
      <c r="S67" s="64"/>
      <c r="T67" s="357"/>
      <c r="U67" s="357"/>
      <c r="V67" s="355"/>
      <c r="W67" s="64"/>
      <c r="X67" s="34"/>
      <c r="Y67" s="148"/>
      <c r="Z67" s="45"/>
      <c r="AA67" s="64"/>
      <c r="AB67" s="34"/>
      <c r="AC67" s="45"/>
      <c r="AD67" s="45"/>
    </row>
    <row r="68" spans="2:30" ht="12.95" customHeight="1">
      <c r="B68" s="80" t="s">
        <v>150</v>
      </c>
      <c r="C68" s="81"/>
      <c r="D68" s="50">
        <f>$P$47</f>
        <v>17</v>
      </c>
      <c r="E68" s="34"/>
      <c r="F68" s="787" t="s">
        <v>992</v>
      </c>
      <c r="G68" s="788"/>
      <c r="H68" s="788"/>
      <c r="I68" s="788"/>
      <c r="J68" s="788"/>
      <c r="K68" s="788"/>
      <c r="L68" s="789"/>
      <c r="M68" s="34"/>
      <c r="N68" s="777" t="s">
        <v>972</v>
      </c>
      <c r="O68" s="777"/>
      <c r="P68" s="777"/>
      <c r="R68" s="45"/>
      <c r="S68" s="64"/>
      <c r="T68" s="357"/>
      <c r="U68" s="357"/>
      <c r="V68" s="355"/>
      <c r="W68" s="64"/>
      <c r="X68" s="34"/>
      <c r="Y68" s="45"/>
      <c r="Z68" s="45"/>
      <c r="AA68" s="64"/>
      <c r="AB68" s="34"/>
      <c r="AC68" s="72"/>
      <c r="AD68" s="45"/>
    </row>
    <row r="69" spans="2:30" ht="12.95" customHeight="1">
      <c r="B69" s="80" t="s">
        <v>107</v>
      </c>
      <c r="C69" s="81"/>
      <c r="D69" s="50">
        <f>$D$14</f>
        <v>17</v>
      </c>
      <c r="E69" s="34"/>
      <c r="F69" s="787" t="s">
        <v>993</v>
      </c>
      <c r="G69" s="788"/>
      <c r="H69" s="788"/>
      <c r="I69" s="788"/>
      <c r="J69" s="788"/>
      <c r="K69" s="788"/>
      <c r="L69" s="789"/>
      <c r="M69" s="34"/>
      <c r="N69" s="777" t="s">
        <v>973</v>
      </c>
      <c r="O69" s="777"/>
      <c r="P69" s="777"/>
      <c r="R69" s="43"/>
      <c r="S69" s="150"/>
      <c r="T69" s="355"/>
      <c r="U69" s="357"/>
      <c r="V69" s="357"/>
      <c r="X69" s="34"/>
      <c r="Y69" s="34"/>
      <c r="AB69" s="34"/>
      <c r="AC69" s="34"/>
    </row>
    <row r="70" spans="2:30" ht="12.95" customHeight="1">
      <c r="B70" s="80" t="s">
        <v>111</v>
      </c>
      <c r="C70" s="81"/>
      <c r="D70" s="50">
        <f>$P$25</f>
        <v>16</v>
      </c>
      <c r="E70" s="34"/>
      <c r="F70" s="787" t="s">
        <v>994</v>
      </c>
      <c r="G70" s="788"/>
      <c r="H70" s="788"/>
      <c r="I70" s="788"/>
      <c r="J70" s="788"/>
      <c r="K70" s="788"/>
      <c r="L70" s="789"/>
      <c r="M70" s="34"/>
      <c r="N70" s="777" t="s">
        <v>976</v>
      </c>
      <c r="O70" s="777"/>
      <c r="P70" s="777"/>
      <c r="R70" s="45"/>
      <c r="S70" s="64"/>
      <c r="T70" s="357"/>
      <c r="U70" s="357"/>
      <c r="V70" s="355"/>
      <c r="W70" s="64"/>
      <c r="X70" s="34"/>
      <c r="Y70" s="72"/>
      <c r="Z70" s="45"/>
      <c r="AA70" s="64"/>
      <c r="AB70" s="34"/>
      <c r="AC70" s="45"/>
      <c r="AD70" s="45"/>
    </row>
    <row r="71" spans="2:30" ht="12.95" customHeight="1">
      <c r="B71" s="80" t="s">
        <v>25</v>
      </c>
      <c r="C71" s="81"/>
      <c r="D71" s="50">
        <f>$L$25</f>
        <v>15</v>
      </c>
      <c r="E71" s="34"/>
      <c r="F71" s="787" t="s">
        <v>995</v>
      </c>
      <c r="G71" s="788"/>
      <c r="H71" s="788"/>
      <c r="I71" s="788"/>
      <c r="J71" s="788"/>
      <c r="K71" s="788"/>
      <c r="L71" s="789"/>
      <c r="M71" s="34"/>
      <c r="N71" s="777" t="s">
        <v>974</v>
      </c>
      <c r="O71" s="777"/>
      <c r="P71" s="777"/>
      <c r="R71" s="45"/>
      <c r="S71" s="64"/>
      <c r="T71" s="357"/>
      <c r="U71" s="357"/>
      <c r="V71" s="355"/>
      <c r="W71" s="64"/>
      <c r="X71" s="34"/>
      <c r="Y71" s="45"/>
      <c r="Z71" s="45"/>
      <c r="AA71" s="64"/>
      <c r="AB71" s="34"/>
      <c r="AC71" s="72"/>
      <c r="AD71" s="45"/>
    </row>
    <row r="72" spans="2:30" ht="12.95" customHeight="1">
      <c r="B72" s="80" t="s">
        <v>149</v>
      </c>
      <c r="C72" s="81"/>
      <c r="D72" s="50">
        <f>$D$36</f>
        <v>14</v>
      </c>
      <c r="E72" s="34"/>
      <c r="F72" s="787" t="s">
        <v>996</v>
      </c>
      <c r="G72" s="788"/>
      <c r="H72" s="788"/>
      <c r="I72" s="788"/>
      <c r="J72" s="788"/>
      <c r="K72" s="788"/>
      <c r="L72" s="789"/>
      <c r="M72" s="34"/>
      <c r="N72" s="777" t="s">
        <v>975</v>
      </c>
      <c r="O72" s="777"/>
      <c r="P72" s="777"/>
      <c r="T72" s="357"/>
      <c r="U72" s="357"/>
      <c r="V72" s="355"/>
    </row>
    <row r="73" spans="2:30" ht="12.95" customHeight="1">
      <c r="B73" s="34"/>
      <c r="C73" s="34"/>
      <c r="D73" s="34"/>
      <c r="E73" s="34"/>
      <c r="M73" s="34"/>
      <c r="N73" s="777" t="s">
        <v>977</v>
      </c>
      <c r="O73" s="777"/>
      <c r="P73" s="777"/>
      <c r="T73" s="357"/>
      <c r="U73" s="357"/>
      <c r="V73" s="355"/>
    </row>
    <row r="74" spans="2:30" ht="12.95" customHeight="1">
      <c r="B74" s="794" t="s">
        <v>110</v>
      </c>
      <c r="C74" s="795"/>
      <c r="D74" s="796"/>
      <c r="E74" s="34"/>
      <c r="F74" s="261" t="s">
        <v>81</v>
      </c>
      <c r="G74" s="792" t="s">
        <v>58</v>
      </c>
      <c r="H74" s="793"/>
      <c r="I74" s="143">
        <v>3</v>
      </c>
      <c r="J74" s="143">
        <f>'wk5'!J74+I74</f>
        <v>30</v>
      </c>
      <c r="K74" s="786" t="s">
        <v>998</v>
      </c>
      <c r="L74" s="786"/>
      <c r="M74" s="34"/>
      <c r="N74" s="777" t="s">
        <v>978</v>
      </c>
      <c r="O74" s="777"/>
      <c r="P74" s="777"/>
      <c r="T74" s="355"/>
      <c r="U74" s="357"/>
      <c r="V74" s="357"/>
    </row>
    <row r="75" spans="2:30" ht="12.95" customHeight="1">
      <c r="B75" s="790" t="s">
        <v>842</v>
      </c>
      <c r="C75" s="809"/>
      <c r="D75" s="50">
        <f>MAX('Team Totals'!$T$8,'Team Totals'!$T$15,'Team Totals'!$T$22,'Team Totals'!$T$29)</f>
        <v>1954</v>
      </c>
      <c r="E75" s="34"/>
      <c r="F75" s="262" t="s">
        <v>31</v>
      </c>
      <c r="G75" s="784" t="s">
        <v>59</v>
      </c>
      <c r="H75" s="785"/>
      <c r="I75" s="86">
        <v>5</v>
      </c>
      <c r="J75" s="86">
        <f>'wk5'!J75+I75</f>
        <v>18</v>
      </c>
      <c r="K75" s="786" t="s">
        <v>997</v>
      </c>
      <c r="L75" s="786"/>
      <c r="M75" s="34"/>
      <c r="N75" s="781" t="str">
        <f>'wk7'!$B$3</f>
        <v>OFF: CHI &amp; DAL</v>
      </c>
      <c r="O75" s="782"/>
      <c r="P75" s="783"/>
    </row>
    <row r="76" spans="2:30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65">
    <mergeCell ref="R45:S45"/>
    <mergeCell ref="R63:T63"/>
    <mergeCell ref="F57:L57"/>
    <mergeCell ref="N64:O64"/>
    <mergeCell ref="R64:T64"/>
    <mergeCell ref="S49:U49"/>
    <mergeCell ref="S50:U50"/>
    <mergeCell ref="S51:U51"/>
    <mergeCell ref="S52:U52"/>
    <mergeCell ref="S53:U53"/>
    <mergeCell ref="S54:U54"/>
    <mergeCell ref="S55:U55"/>
    <mergeCell ref="S56:U56"/>
    <mergeCell ref="N68:P68"/>
    <mergeCell ref="N67:P67"/>
    <mergeCell ref="F1:L2"/>
    <mergeCell ref="B3:O3"/>
    <mergeCell ref="F16:G16"/>
    <mergeCell ref="J16:K16"/>
    <mergeCell ref="N16:O16"/>
    <mergeCell ref="B1:C1"/>
    <mergeCell ref="B5:C5"/>
    <mergeCell ref="F5:G5"/>
    <mergeCell ref="J5:K5"/>
    <mergeCell ref="B16:C16"/>
    <mergeCell ref="F64:L64"/>
    <mergeCell ref="F58:L58"/>
    <mergeCell ref="B27:C27"/>
    <mergeCell ref="F27:G27"/>
    <mergeCell ref="J27:K27"/>
    <mergeCell ref="F61:L61"/>
    <mergeCell ref="F63:L63"/>
    <mergeCell ref="J38:K38"/>
    <mergeCell ref="B49:N49"/>
    <mergeCell ref="N38:O38"/>
    <mergeCell ref="B38:C38"/>
    <mergeCell ref="B56:C56"/>
    <mergeCell ref="F59:L59"/>
    <mergeCell ref="F60:L60"/>
    <mergeCell ref="N27:O27"/>
    <mergeCell ref="F38:G38"/>
    <mergeCell ref="F72:L72"/>
    <mergeCell ref="F68:L68"/>
    <mergeCell ref="F70:L70"/>
    <mergeCell ref="F62:L62"/>
    <mergeCell ref="F66:L66"/>
    <mergeCell ref="F67:L67"/>
    <mergeCell ref="F69:L69"/>
    <mergeCell ref="F65:L65"/>
    <mergeCell ref="R65:T65"/>
    <mergeCell ref="R66:T66"/>
    <mergeCell ref="B75:C75"/>
    <mergeCell ref="G74:H74"/>
    <mergeCell ref="K74:L74"/>
    <mergeCell ref="G75:H75"/>
    <mergeCell ref="K75:L75"/>
    <mergeCell ref="N75:P75"/>
    <mergeCell ref="N71:P71"/>
    <mergeCell ref="N72:P72"/>
    <mergeCell ref="N73:P73"/>
    <mergeCell ref="N74:P74"/>
    <mergeCell ref="B74:D74"/>
    <mergeCell ref="N70:P70"/>
    <mergeCell ref="N69:P69"/>
    <mergeCell ref="F71:L71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F76"/>
  <sheetViews>
    <sheetView view="pageBreakPreview" topLeftCell="A34" zoomScale="180" zoomScaleNormal="100" zoomScaleSheetLayoutView="180" workbookViewId="0">
      <selection activeCell="J74" sqref="J74:J75"/>
    </sheetView>
  </sheetViews>
  <sheetFormatPr defaultColWidth="9.140625" defaultRowHeight="12.75"/>
  <cols>
    <col min="1" max="2" width="3.7109375" customWidth="1"/>
    <col min="3" max="3" width="15.7109375" customWidth="1"/>
    <col min="4" max="6" width="3.7109375" customWidth="1"/>
    <col min="7" max="7" width="15.7109375" customWidth="1"/>
    <col min="8" max="9" width="3.7109375" customWidth="1"/>
    <col min="10" max="10" width="4.85546875" customWidth="1"/>
    <col min="11" max="11" width="15.7109375" customWidth="1"/>
    <col min="12" max="12" width="3.85546875" customWidth="1"/>
    <col min="13" max="13" width="3.28515625" customWidth="1"/>
    <col min="14" max="14" width="3.7109375" customWidth="1"/>
    <col min="15" max="15" width="15.7109375" customWidth="1"/>
    <col min="16" max="19" width="3.7109375" customWidth="1"/>
    <col min="20" max="20" width="9.85546875" customWidth="1"/>
    <col min="21" max="26" width="3.7109375" customWidth="1"/>
  </cols>
  <sheetData>
    <row r="1" spans="2:18" ht="12.95" customHeight="1">
      <c r="B1" s="775">
        <v>2024</v>
      </c>
      <c r="C1" s="775"/>
      <c r="D1" s="45"/>
      <c r="E1" s="34"/>
      <c r="F1" s="774" t="s">
        <v>182</v>
      </c>
      <c r="G1" s="774"/>
      <c r="H1" s="774"/>
      <c r="I1" s="774"/>
      <c r="J1" s="774"/>
      <c r="K1" s="774"/>
      <c r="L1" s="774"/>
      <c r="M1" s="34"/>
      <c r="N1" s="34"/>
      <c r="O1" s="34"/>
      <c r="P1" s="34"/>
    </row>
    <row r="2" spans="2:18" ht="12.95" customHeight="1">
      <c r="B2" s="775" t="s">
        <v>76</v>
      </c>
      <c r="C2" s="775"/>
      <c r="D2" s="775"/>
      <c r="E2" s="34"/>
      <c r="F2" s="774"/>
      <c r="G2" s="774"/>
      <c r="H2" s="774"/>
      <c r="I2" s="774"/>
      <c r="J2" s="774"/>
      <c r="K2" s="774"/>
      <c r="L2" s="774"/>
      <c r="M2" s="34"/>
      <c r="N2" s="34"/>
      <c r="O2" s="34"/>
      <c r="P2" s="34"/>
    </row>
    <row r="3" spans="2:18" ht="12.95" customHeight="1">
      <c r="B3" s="775" t="s">
        <v>511</v>
      </c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34"/>
    </row>
    <row r="4" spans="2:18" ht="12.95" customHeight="1">
      <c r="B4" s="34"/>
      <c r="C4" s="34"/>
      <c r="D4" s="34"/>
      <c r="E4" s="34"/>
      <c r="F4" s="34"/>
      <c r="G4" s="34"/>
      <c r="H4" s="34"/>
      <c r="I4" s="34"/>
      <c r="J4" s="34"/>
      <c r="K4" s="76"/>
      <c r="L4" s="34"/>
      <c r="M4" s="34"/>
      <c r="N4" s="34"/>
      <c r="O4" s="34"/>
      <c r="P4" s="34"/>
      <c r="R4" s="5"/>
    </row>
    <row r="5" spans="2:18" ht="12.95" customHeight="1">
      <c r="B5" s="800" t="str">
        <f>'[5]Team Totals'!$A$18</f>
        <v>Blitz</v>
      </c>
      <c r="C5" s="801"/>
      <c r="D5" s="331" t="s">
        <v>210</v>
      </c>
      <c r="E5" s="34"/>
      <c r="F5" s="800" t="str">
        <f>'[5]Team Totals'!$A$11</f>
        <v>Armadillos</v>
      </c>
      <c r="G5" s="801"/>
      <c r="H5" s="331" t="s">
        <v>210</v>
      </c>
      <c r="I5" s="34"/>
      <c r="J5" s="800" t="str">
        <f>'[5]Team Totals'!$A$12</f>
        <v>Bullets</v>
      </c>
      <c r="K5" s="801"/>
      <c r="L5" s="331" t="s">
        <v>210</v>
      </c>
      <c r="M5" s="34"/>
      <c r="N5" s="46" t="str">
        <f>'[5]Team Totals'!$A$4</f>
        <v>Cheetahs</v>
      </c>
      <c r="O5" s="47"/>
      <c r="P5" s="331" t="s">
        <v>210</v>
      </c>
      <c r="R5" s="5"/>
    </row>
    <row r="6" spans="2:18" ht="12.95" customHeight="1">
      <c r="B6" s="48" t="s">
        <v>102</v>
      </c>
      <c r="C6" s="49" t="s">
        <v>744</v>
      </c>
      <c r="D6" s="50">
        <v>12</v>
      </c>
      <c r="E6" s="34"/>
      <c r="F6" s="48" t="s">
        <v>102</v>
      </c>
      <c r="G6" s="49" t="s">
        <v>614</v>
      </c>
      <c r="H6" s="50">
        <v>0</v>
      </c>
      <c r="I6" s="34"/>
      <c r="J6" s="48" t="s">
        <v>102</v>
      </c>
      <c r="K6" s="49" t="s">
        <v>600</v>
      </c>
      <c r="L6" s="50">
        <v>9</v>
      </c>
      <c r="M6" s="34"/>
      <c r="N6" s="48" t="s">
        <v>102</v>
      </c>
      <c r="O6" s="49" t="s">
        <v>541</v>
      </c>
      <c r="P6" s="50">
        <v>3</v>
      </c>
      <c r="R6" s="5"/>
    </row>
    <row r="7" spans="2:18" ht="12.95" customHeight="1">
      <c r="B7" s="48" t="s">
        <v>103</v>
      </c>
      <c r="C7" s="49" t="s">
        <v>422</v>
      </c>
      <c r="D7" s="50">
        <v>6</v>
      </c>
      <c r="E7" s="34"/>
      <c r="F7" s="48" t="s">
        <v>103</v>
      </c>
      <c r="G7" s="49" t="s">
        <v>616</v>
      </c>
      <c r="H7" s="50">
        <v>6</v>
      </c>
      <c r="I7" s="34"/>
      <c r="J7" s="48" t="s">
        <v>103</v>
      </c>
      <c r="K7" s="49" t="s">
        <v>601</v>
      </c>
      <c r="L7" s="50">
        <v>6</v>
      </c>
      <c r="M7" s="34"/>
      <c r="N7" s="48" t="s">
        <v>103</v>
      </c>
      <c r="O7" s="49" t="s">
        <v>543</v>
      </c>
      <c r="P7" s="50">
        <v>12</v>
      </c>
      <c r="R7" s="5"/>
    </row>
    <row r="8" spans="2:18" ht="12.95" customHeight="1">
      <c r="B8" s="48" t="s">
        <v>103</v>
      </c>
      <c r="C8" s="49" t="s">
        <v>746</v>
      </c>
      <c r="D8" s="50">
        <v>0</v>
      </c>
      <c r="E8" s="34"/>
      <c r="F8" s="48" t="s">
        <v>103</v>
      </c>
      <c r="G8" s="49" t="s">
        <v>619</v>
      </c>
      <c r="H8" s="50">
        <v>0</v>
      </c>
      <c r="I8" s="34"/>
      <c r="J8" s="48" t="s">
        <v>103</v>
      </c>
      <c r="K8" s="49" t="s">
        <v>924</v>
      </c>
      <c r="L8" s="50">
        <v>6</v>
      </c>
      <c r="M8" s="34"/>
      <c r="N8" s="48" t="s">
        <v>103</v>
      </c>
      <c r="O8" s="49" t="s">
        <v>765</v>
      </c>
      <c r="P8" s="50">
        <v>0</v>
      </c>
      <c r="R8" s="5"/>
    </row>
    <row r="9" spans="2:18" ht="12.95" customHeight="1">
      <c r="B9" s="48" t="s">
        <v>104</v>
      </c>
      <c r="C9" s="49" t="s">
        <v>748</v>
      </c>
      <c r="D9" s="50">
        <v>0</v>
      </c>
      <c r="E9" s="34"/>
      <c r="F9" s="48" t="s">
        <v>104</v>
      </c>
      <c r="G9" s="49" t="s">
        <v>622</v>
      </c>
      <c r="H9" s="50">
        <v>0</v>
      </c>
      <c r="I9" s="34"/>
      <c r="J9" s="48" t="s">
        <v>104</v>
      </c>
      <c r="K9" s="49" t="s">
        <v>1005</v>
      </c>
      <c r="L9" s="50">
        <v>3</v>
      </c>
      <c r="M9" s="34"/>
      <c r="N9" s="48" t="s">
        <v>104</v>
      </c>
      <c r="O9" s="49" t="s">
        <v>548</v>
      </c>
      <c r="P9" s="50">
        <v>0</v>
      </c>
      <c r="R9" s="5"/>
    </row>
    <row r="10" spans="2:18" ht="12.95" customHeight="1">
      <c r="B10" s="48" t="s">
        <v>104</v>
      </c>
      <c r="C10" s="49" t="s">
        <v>751</v>
      </c>
      <c r="D10" s="50">
        <v>3</v>
      </c>
      <c r="E10" s="34"/>
      <c r="F10" s="48" t="s">
        <v>104</v>
      </c>
      <c r="G10" s="49" t="s">
        <v>620</v>
      </c>
      <c r="H10" s="50">
        <v>0</v>
      </c>
      <c r="I10" s="34"/>
      <c r="J10" s="48" t="s">
        <v>104</v>
      </c>
      <c r="K10" s="49" t="s">
        <v>607</v>
      </c>
      <c r="L10" s="50">
        <v>0</v>
      </c>
      <c r="M10" s="34"/>
      <c r="N10" s="48" t="s">
        <v>104</v>
      </c>
      <c r="O10" s="49" t="s">
        <v>547</v>
      </c>
      <c r="P10" s="50">
        <v>0</v>
      </c>
    </row>
    <row r="11" spans="2:18" ht="12.95" customHeight="1">
      <c r="B11" s="48" t="s">
        <v>104</v>
      </c>
      <c r="C11" s="49" t="s">
        <v>750</v>
      </c>
      <c r="D11" s="50">
        <v>0</v>
      </c>
      <c r="E11" s="34"/>
      <c r="F11" s="48" t="s">
        <v>104</v>
      </c>
      <c r="G11" s="49" t="s">
        <v>623</v>
      </c>
      <c r="H11" s="50">
        <v>0</v>
      </c>
      <c r="I11" s="34"/>
      <c r="J11" s="48" t="s">
        <v>104</v>
      </c>
      <c r="K11" s="49" t="s">
        <v>609</v>
      </c>
      <c r="L11" s="50">
        <v>3</v>
      </c>
      <c r="M11" s="34"/>
      <c r="N11" s="48" t="s">
        <v>104</v>
      </c>
      <c r="O11" s="49" t="s">
        <v>550</v>
      </c>
      <c r="P11" s="50">
        <v>0</v>
      </c>
    </row>
    <row r="12" spans="2:18" ht="12.95" customHeight="1">
      <c r="B12" s="48" t="s">
        <v>105</v>
      </c>
      <c r="C12" s="34" t="s">
        <v>753</v>
      </c>
      <c r="D12" s="50">
        <v>3</v>
      </c>
      <c r="E12" s="34"/>
      <c r="F12" s="48" t="s">
        <v>105</v>
      </c>
      <c r="G12" s="49" t="s">
        <v>849</v>
      </c>
      <c r="H12" s="50">
        <v>4</v>
      </c>
      <c r="I12" s="34"/>
      <c r="J12" s="48" t="s">
        <v>105</v>
      </c>
      <c r="K12" s="49" t="s">
        <v>610</v>
      </c>
      <c r="L12" s="50">
        <v>2</v>
      </c>
      <c r="M12" s="34"/>
      <c r="N12" s="48" t="s">
        <v>105</v>
      </c>
      <c r="O12" s="49" t="s">
        <v>551</v>
      </c>
      <c r="P12" s="50">
        <v>13</v>
      </c>
    </row>
    <row r="13" spans="2:18" ht="12.95" customHeight="1">
      <c r="B13" s="48" t="s">
        <v>106</v>
      </c>
      <c r="C13" s="49" t="s">
        <v>754</v>
      </c>
      <c r="D13" s="50">
        <v>0</v>
      </c>
      <c r="E13" s="34"/>
      <c r="F13" s="48" t="s">
        <v>106</v>
      </c>
      <c r="G13" s="49" t="s">
        <v>763</v>
      </c>
      <c r="H13" s="50">
        <v>0</v>
      </c>
      <c r="I13" s="34"/>
      <c r="J13" s="48" t="s">
        <v>106</v>
      </c>
      <c r="K13" s="49" t="s">
        <v>612</v>
      </c>
      <c r="L13" s="50">
        <v>0</v>
      </c>
      <c r="M13" s="34"/>
      <c r="N13" s="48" t="s">
        <v>106</v>
      </c>
      <c r="O13" s="49" t="s">
        <v>553</v>
      </c>
      <c r="P13" s="50">
        <v>0</v>
      </c>
    </row>
    <row r="14" spans="2:18" ht="12.95" customHeight="1">
      <c r="B14" s="48"/>
      <c r="C14" s="51" t="s">
        <v>28</v>
      </c>
      <c r="D14" s="572">
        <f>SUM(D6:D13)</f>
        <v>24</v>
      </c>
      <c r="E14" s="34"/>
      <c r="F14" s="48"/>
      <c r="G14" s="53" t="s">
        <v>28</v>
      </c>
      <c r="H14" s="572">
        <f>SUM(H6:H13)</f>
        <v>10</v>
      </c>
      <c r="I14" s="34"/>
      <c r="J14" s="48"/>
      <c r="K14" s="51" t="s">
        <v>28</v>
      </c>
      <c r="L14" s="572">
        <f>SUM(L6:L13)</f>
        <v>29</v>
      </c>
      <c r="M14" s="34"/>
      <c r="N14" s="48"/>
      <c r="O14" s="51" t="s">
        <v>28</v>
      </c>
      <c r="P14" s="572">
        <f>SUM(P6:P13)</f>
        <v>28</v>
      </c>
    </row>
    <row r="15" spans="2:18" ht="12.95" customHeight="1">
      <c r="B15" s="34"/>
      <c r="C15" s="34"/>
      <c r="D15" s="54"/>
      <c r="E15" s="34"/>
      <c r="F15" s="34"/>
      <c r="G15" s="34"/>
      <c r="H15" s="54"/>
      <c r="I15" s="34"/>
      <c r="J15" s="34"/>
      <c r="K15" s="528"/>
      <c r="L15" s="54"/>
      <c r="M15" s="34"/>
      <c r="N15" s="34"/>
      <c r="O15" s="34"/>
      <c r="P15" s="54"/>
    </row>
    <row r="16" spans="2:18" ht="12.95" customHeight="1">
      <c r="B16" s="800" t="str">
        <f>'[5]Team Totals'!$A$19</f>
        <v>Dogs</v>
      </c>
      <c r="C16" s="801"/>
      <c r="D16" s="331" t="s">
        <v>210</v>
      </c>
      <c r="E16" s="34"/>
      <c r="F16" s="800" t="s">
        <v>408</v>
      </c>
      <c r="G16" s="801"/>
      <c r="H16" s="331" t="s">
        <v>210</v>
      </c>
      <c r="I16" s="34"/>
      <c r="J16" s="800" t="str">
        <f>'[5]Team Totals'!$A$13</f>
        <v>Gamblers</v>
      </c>
      <c r="K16" s="801"/>
      <c r="L16" s="331" t="s">
        <v>210</v>
      </c>
      <c r="M16" s="34"/>
      <c r="N16" s="800" t="str">
        <f>'[5]Team Totals'!$A$5</f>
        <v>Grenadiers</v>
      </c>
      <c r="O16" s="801"/>
      <c r="P16" s="331" t="s">
        <v>210</v>
      </c>
    </row>
    <row r="17" spans="2:16" ht="12.95" customHeight="1">
      <c r="B17" s="48" t="s">
        <v>102</v>
      </c>
      <c r="C17" s="49" t="s">
        <v>728</v>
      </c>
      <c r="D17" s="50">
        <v>6</v>
      </c>
      <c r="E17" s="34"/>
      <c r="F17" s="48" t="s">
        <v>102</v>
      </c>
      <c r="G17" s="49" t="s">
        <v>641</v>
      </c>
      <c r="H17" s="50">
        <v>15</v>
      </c>
      <c r="I17" s="34"/>
      <c r="J17" s="48" t="s">
        <v>102</v>
      </c>
      <c r="K17" s="49" t="s">
        <v>587</v>
      </c>
      <c r="L17" s="50">
        <v>0</v>
      </c>
      <c r="M17" s="34"/>
      <c r="N17" s="48" t="s">
        <v>102</v>
      </c>
      <c r="O17" s="523" t="s">
        <v>530</v>
      </c>
      <c r="P17" s="50">
        <v>6</v>
      </c>
    </row>
    <row r="18" spans="2:16" ht="12.95" customHeight="1">
      <c r="B18" s="48" t="s">
        <v>103</v>
      </c>
      <c r="C18" s="430" t="s">
        <v>733</v>
      </c>
      <c r="D18" s="50">
        <v>0</v>
      </c>
      <c r="E18" s="34"/>
      <c r="F18" s="48" t="s">
        <v>103</v>
      </c>
      <c r="G18" s="49" t="s">
        <v>644</v>
      </c>
      <c r="H18" s="50">
        <v>9</v>
      </c>
      <c r="I18" s="34"/>
      <c r="J18" s="48" t="s">
        <v>103</v>
      </c>
      <c r="K18" s="49" t="s">
        <v>589</v>
      </c>
      <c r="L18" s="50">
        <v>6</v>
      </c>
      <c r="M18" s="34"/>
      <c r="N18" s="48" t="s">
        <v>103</v>
      </c>
      <c r="O18" s="523" t="s">
        <v>533</v>
      </c>
      <c r="P18" s="50">
        <v>0</v>
      </c>
    </row>
    <row r="19" spans="2:16" ht="12.95" customHeight="1">
      <c r="B19" s="48" t="s">
        <v>103</v>
      </c>
      <c r="C19" s="49" t="s">
        <v>731</v>
      </c>
      <c r="D19" s="50">
        <v>0</v>
      </c>
      <c r="E19" s="34"/>
      <c r="F19" s="48" t="s">
        <v>103</v>
      </c>
      <c r="G19" s="49" t="s">
        <v>645</v>
      </c>
      <c r="H19" s="50">
        <v>0</v>
      </c>
      <c r="I19" s="34"/>
      <c r="J19" s="48" t="s">
        <v>103</v>
      </c>
      <c r="K19" s="49" t="s">
        <v>590</v>
      </c>
      <c r="L19" s="50">
        <v>12</v>
      </c>
      <c r="M19" s="34"/>
      <c r="N19" s="48" t="s">
        <v>103</v>
      </c>
      <c r="O19" s="523" t="s">
        <v>532</v>
      </c>
      <c r="P19" s="50">
        <v>0</v>
      </c>
    </row>
    <row r="20" spans="2:16" ht="12.95" customHeight="1">
      <c r="B20" s="48" t="s">
        <v>104</v>
      </c>
      <c r="C20" s="49" t="s">
        <v>735</v>
      </c>
      <c r="D20" s="50">
        <v>0</v>
      </c>
      <c r="E20" s="34"/>
      <c r="F20" s="48" t="s">
        <v>104</v>
      </c>
      <c r="G20" s="49" t="s">
        <v>648</v>
      </c>
      <c r="H20" s="50">
        <v>3</v>
      </c>
      <c r="I20" s="34"/>
      <c r="J20" s="48" t="s">
        <v>104</v>
      </c>
      <c r="K20" s="49" t="s">
        <v>595</v>
      </c>
      <c r="L20" s="50">
        <v>3</v>
      </c>
      <c r="M20" s="34"/>
      <c r="N20" s="48" t="s">
        <v>104</v>
      </c>
      <c r="O20" s="523" t="s">
        <v>534</v>
      </c>
      <c r="P20" s="50">
        <v>3</v>
      </c>
    </row>
    <row r="21" spans="2:16" ht="12.95" customHeight="1">
      <c r="B21" s="48" t="s">
        <v>104</v>
      </c>
      <c r="C21" s="49" t="s">
        <v>999</v>
      </c>
      <c r="D21" s="50">
        <v>0</v>
      </c>
      <c r="E21" s="34"/>
      <c r="F21" s="48" t="s">
        <v>104</v>
      </c>
      <c r="G21" s="49" t="s">
        <v>649</v>
      </c>
      <c r="H21" s="50">
        <v>3</v>
      </c>
      <c r="I21" s="34"/>
      <c r="J21" s="48" t="s">
        <v>104</v>
      </c>
      <c r="K21" s="49" t="s">
        <v>592</v>
      </c>
      <c r="L21" s="50">
        <v>3</v>
      </c>
      <c r="M21" s="34"/>
      <c r="N21" s="48" t="s">
        <v>104</v>
      </c>
      <c r="O21" s="523" t="s">
        <v>891</v>
      </c>
      <c r="P21" s="50">
        <v>0</v>
      </c>
    </row>
    <row r="22" spans="2:16" ht="12.95" customHeight="1">
      <c r="B22" s="48" t="s">
        <v>104</v>
      </c>
      <c r="C22" s="49" t="s">
        <v>739</v>
      </c>
      <c r="D22" s="50">
        <v>0</v>
      </c>
      <c r="E22" s="34"/>
      <c r="F22" s="48" t="s">
        <v>104</v>
      </c>
      <c r="G22" s="49" t="s">
        <v>650</v>
      </c>
      <c r="H22" s="50">
        <v>0</v>
      </c>
      <c r="I22" s="34"/>
      <c r="J22" s="48" t="s">
        <v>104</v>
      </c>
      <c r="K22" s="49" t="s">
        <v>593</v>
      </c>
      <c r="L22" s="50">
        <v>3</v>
      </c>
      <c r="M22" s="34"/>
      <c r="N22" s="48" t="s">
        <v>104</v>
      </c>
      <c r="O22" s="523" t="s">
        <v>537</v>
      </c>
      <c r="P22" s="50">
        <v>0</v>
      </c>
    </row>
    <row r="23" spans="2:16" ht="12.95" customHeight="1">
      <c r="B23" s="48" t="s">
        <v>105</v>
      </c>
      <c r="C23" s="49" t="s">
        <v>740</v>
      </c>
      <c r="D23" s="50">
        <v>10</v>
      </c>
      <c r="E23" s="34"/>
      <c r="F23" s="48" t="s">
        <v>105</v>
      </c>
      <c r="G23" s="49" t="s">
        <v>653</v>
      </c>
      <c r="H23" s="50">
        <v>21</v>
      </c>
      <c r="I23" s="34"/>
      <c r="J23" s="48" t="s">
        <v>105</v>
      </c>
      <c r="K23" s="49" t="s">
        <v>596</v>
      </c>
      <c r="L23" s="50">
        <v>0</v>
      </c>
      <c r="M23" s="34"/>
      <c r="N23" s="48" t="s">
        <v>105</v>
      </c>
      <c r="O23" s="523" t="s">
        <v>538</v>
      </c>
      <c r="P23" s="50">
        <v>15</v>
      </c>
    </row>
    <row r="24" spans="2:16" ht="12.95" customHeight="1">
      <c r="B24" s="48" t="s">
        <v>106</v>
      </c>
      <c r="C24" s="49" t="s">
        <v>742</v>
      </c>
      <c r="D24" s="50">
        <v>0</v>
      </c>
      <c r="E24" s="34"/>
      <c r="F24" s="48" t="s">
        <v>106</v>
      </c>
      <c r="G24" s="49" t="s">
        <v>655</v>
      </c>
      <c r="H24" s="50">
        <v>0</v>
      </c>
      <c r="I24" s="34"/>
      <c r="J24" s="48" t="s">
        <v>106</v>
      </c>
      <c r="K24" s="49" t="s">
        <v>599</v>
      </c>
      <c r="L24" s="50">
        <v>0</v>
      </c>
      <c r="M24" s="34"/>
      <c r="N24" s="48" t="s">
        <v>106</v>
      </c>
      <c r="O24" s="523" t="s">
        <v>423</v>
      </c>
      <c r="P24" s="50">
        <v>0</v>
      </c>
    </row>
    <row r="25" spans="2:16" ht="12.95" customHeight="1">
      <c r="B25" s="48"/>
      <c r="C25" s="51" t="s">
        <v>28</v>
      </c>
      <c r="D25" s="572">
        <f>SUM(D17:D24)</f>
        <v>16</v>
      </c>
      <c r="E25" s="34"/>
      <c r="F25" s="48"/>
      <c r="G25" s="53" t="s">
        <v>28</v>
      </c>
      <c r="H25" s="572">
        <f>SUM(H17:H24)</f>
        <v>51</v>
      </c>
      <c r="I25" s="34"/>
      <c r="J25" s="48"/>
      <c r="K25" s="51" t="s">
        <v>28</v>
      </c>
      <c r="L25" s="572">
        <f>SUM(L17:L24)</f>
        <v>27</v>
      </c>
      <c r="M25" s="34"/>
      <c r="N25" s="48"/>
      <c r="O25" s="51" t="s">
        <v>28</v>
      </c>
      <c r="P25" s="572">
        <f>SUM(P17:P24)</f>
        <v>24</v>
      </c>
    </row>
    <row r="26" spans="2:16" ht="12.95" customHeight="1">
      <c r="B26" s="34"/>
      <c r="C26" s="34"/>
      <c r="D26" s="54"/>
      <c r="E26" s="34"/>
      <c r="F26" s="34"/>
      <c r="G26" s="34"/>
      <c r="H26" s="54"/>
      <c r="I26" s="34"/>
      <c r="J26" s="34"/>
      <c r="K26" s="34"/>
      <c r="L26" s="54"/>
      <c r="M26" s="34"/>
      <c r="N26" s="34"/>
      <c r="O26" s="34"/>
      <c r="P26" s="54"/>
    </row>
    <row r="27" spans="2:16" ht="12.95" customHeight="1">
      <c r="B27" s="800" t="s">
        <v>149</v>
      </c>
      <c r="C27" s="801"/>
      <c r="D27" s="331" t="s">
        <v>210</v>
      </c>
      <c r="E27" s="34"/>
      <c r="F27" s="800" t="s">
        <v>24</v>
      </c>
      <c r="G27" s="801"/>
      <c r="H27" s="331" t="s">
        <v>210</v>
      </c>
      <c r="I27" s="34"/>
      <c r="J27" s="802" t="s">
        <v>19</v>
      </c>
      <c r="K27" s="803"/>
      <c r="L27" s="331" t="s">
        <v>210</v>
      </c>
      <c r="M27" s="34"/>
      <c r="N27" s="800" t="s">
        <v>82</v>
      </c>
      <c r="O27" s="801"/>
      <c r="P27" s="331" t="s">
        <v>210</v>
      </c>
    </row>
    <row r="28" spans="2:16" ht="12.95" customHeight="1">
      <c r="B28" s="48" t="s">
        <v>102</v>
      </c>
      <c r="C28" s="49" t="s">
        <v>713</v>
      </c>
      <c r="D28" s="50">
        <v>6</v>
      </c>
      <c r="E28" s="34"/>
      <c r="F28" s="48" t="s">
        <v>102</v>
      </c>
      <c r="G28" s="49" t="s">
        <v>572</v>
      </c>
      <c r="H28" s="50">
        <v>3</v>
      </c>
      <c r="I28" s="34"/>
      <c r="J28" s="48" t="s">
        <v>102</v>
      </c>
      <c r="K28" s="49" t="s">
        <v>684</v>
      </c>
      <c r="L28" s="50">
        <v>0</v>
      </c>
      <c r="M28" s="34"/>
      <c r="N28" s="48" t="s">
        <v>102</v>
      </c>
      <c r="O28" s="49" t="s">
        <v>555</v>
      </c>
      <c r="P28" s="50">
        <v>3</v>
      </c>
    </row>
    <row r="29" spans="2:16" ht="12.95" customHeight="1">
      <c r="B29" s="48" t="s">
        <v>103</v>
      </c>
      <c r="C29" s="49" t="s">
        <v>717</v>
      </c>
      <c r="D29" s="50">
        <v>6</v>
      </c>
      <c r="E29" s="34"/>
      <c r="F29" s="48" t="s">
        <v>103</v>
      </c>
      <c r="G29" s="49" t="s">
        <v>574</v>
      </c>
      <c r="H29" s="50">
        <v>12</v>
      </c>
      <c r="I29" s="34"/>
      <c r="J29" s="48" t="s">
        <v>103</v>
      </c>
      <c r="K29" s="49" t="s">
        <v>689</v>
      </c>
      <c r="L29" s="50">
        <v>12</v>
      </c>
      <c r="M29" s="34"/>
      <c r="N29" s="48" t="s">
        <v>103</v>
      </c>
      <c r="O29" s="49" t="s">
        <v>558</v>
      </c>
      <c r="P29" s="50">
        <v>3</v>
      </c>
    </row>
    <row r="30" spans="2:16" ht="12.95" customHeight="1">
      <c r="B30" s="48" t="s">
        <v>103</v>
      </c>
      <c r="C30" s="49" t="s">
        <v>716</v>
      </c>
      <c r="D30" s="50">
        <v>6</v>
      </c>
      <c r="E30" s="34"/>
      <c r="F30" s="48" t="s">
        <v>103</v>
      </c>
      <c r="G30" s="49" t="s">
        <v>847</v>
      </c>
      <c r="H30" s="50">
        <v>0</v>
      </c>
      <c r="I30" s="34"/>
      <c r="J30" s="48" t="s">
        <v>103</v>
      </c>
      <c r="K30" s="49" t="s">
        <v>686</v>
      </c>
      <c r="L30" s="50">
        <v>12</v>
      </c>
      <c r="M30" s="34"/>
      <c r="N30" s="48" t="s">
        <v>103</v>
      </c>
      <c r="O30" s="49" t="s">
        <v>561</v>
      </c>
      <c r="P30" s="50">
        <v>0</v>
      </c>
    </row>
    <row r="31" spans="2:16" ht="12.95" customHeight="1">
      <c r="B31" s="48" t="s">
        <v>104</v>
      </c>
      <c r="C31" s="49" t="s">
        <v>719</v>
      </c>
      <c r="D31" s="50">
        <v>0</v>
      </c>
      <c r="E31" s="34"/>
      <c r="F31" s="48" t="s">
        <v>104</v>
      </c>
      <c r="G31" s="49" t="s">
        <v>576</v>
      </c>
      <c r="H31" s="50">
        <v>1</v>
      </c>
      <c r="I31" s="34"/>
      <c r="J31" s="48" t="s">
        <v>104</v>
      </c>
      <c r="K31" s="49" t="s">
        <v>691</v>
      </c>
      <c r="L31" s="50">
        <v>0</v>
      </c>
      <c r="M31" s="34"/>
      <c r="N31" s="48" t="s">
        <v>104</v>
      </c>
      <c r="O31" s="49" t="s">
        <v>562</v>
      </c>
      <c r="P31" s="50">
        <v>3</v>
      </c>
    </row>
    <row r="32" spans="2:16" ht="12.95" customHeight="1">
      <c r="B32" s="48" t="s">
        <v>104</v>
      </c>
      <c r="C32" s="49" t="s">
        <v>720</v>
      </c>
      <c r="D32" s="50">
        <v>0</v>
      </c>
      <c r="E32" s="34"/>
      <c r="F32" s="48" t="s">
        <v>104</v>
      </c>
      <c r="G32" s="49" t="s">
        <v>577</v>
      </c>
      <c r="H32" s="50">
        <v>0</v>
      </c>
      <c r="I32" s="34"/>
      <c r="J32" s="48" t="s">
        <v>104</v>
      </c>
      <c r="K32" s="49" t="s">
        <v>692</v>
      </c>
      <c r="L32" s="50">
        <v>0</v>
      </c>
      <c r="M32" s="34"/>
      <c r="N32" s="48" t="s">
        <v>104</v>
      </c>
      <c r="O32" s="49" t="s">
        <v>1004</v>
      </c>
      <c r="P32" s="50">
        <v>0</v>
      </c>
    </row>
    <row r="33" spans="2:16" ht="12.95" customHeight="1">
      <c r="B33" s="48" t="s">
        <v>104</v>
      </c>
      <c r="C33" s="49" t="s">
        <v>723</v>
      </c>
      <c r="D33" s="50">
        <v>0</v>
      </c>
      <c r="E33" s="34"/>
      <c r="F33" s="48" t="s">
        <v>104</v>
      </c>
      <c r="G33" s="49" t="s">
        <v>892</v>
      </c>
      <c r="H33" s="50">
        <v>0</v>
      </c>
      <c r="I33" s="34"/>
      <c r="J33" s="48" t="s">
        <v>104</v>
      </c>
      <c r="K33" s="49" t="s">
        <v>690</v>
      </c>
      <c r="L33" s="50">
        <v>0</v>
      </c>
      <c r="M33" s="34"/>
      <c r="N33" s="48" t="s">
        <v>104</v>
      </c>
      <c r="O33" s="49" t="s">
        <v>565</v>
      </c>
      <c r="P33" s="50">
        <v>0</v>
      </c>
    </row>
    <row r="34" spans="2:16" ht="12.95" customHeight="1">
      <c r="B34" s="48" t="s">
        <v>105</v>
      </c>
      <c r="C34" s="49" t="s">
        <v>725</v>
      </c>
      <c r="D34" s="50">
        <v>13</v>
      </c>
      <c r="E34" s="34"/>
      <c r="F34" s="48" t="s">
        <v>105</v>
      </c>
      <c r="G34" s="49" t="s">
        <v>581</v>
      </c>
      <c r="H34" s="50">
        <v>4</v>
      </c>
      <c r="I34" s="34"/>
      <c r="J34" s="48" t="s">
        <v>105</v>
      </c>
      <c r="K34" s="49" t="s">
        <v>696</v>
      </c>
      <c r="L34" s="50">
        <v>5</v>
      </c>
      <c r="M34" s="34"/>
      <c r="N34" s="48" t="s">
        <v>105</v>
      </c>
      <c r="O34" s="49" t="s">
        <v>568</v>
      </c>
      <c r="P34" s="50">
        <v>13</v>
      </c>
    </row>
    <row r="35" spans="2:16" ht="12.95" customHeight="1">
      <c r="B35" s="48" t="s">
        <v>106</v>
      </c>
      <c r="C35" s="49" t="s">
        <v>726</v>
      </c>
      <c r="D35" s="50">
        <v>0</v>
      </c>
      <c r="E35" s="34"/>
      <c r="F35" s="48" t="s">
        <v>106</v>
      </c>
      <c r="G35" s="49" t="s">
        <v>583</v>
      </c>
      <c r="H35" s="50">
        <v>0</v>
      </c>
      <c r="I35" s="34"/>
      <c r="J35" s="48" t="s">
        <v>106</v>
      </c>
      <c r="K35" s="49" t="s">
        <v>697</v>
      </c>
      <c r="L35" s="50">
        <v>0</v>
      </c>
      <c r="M35" s="34"/>
      <c r="N35" s="48" t="s">
        <v>106</v>
      </c>
      <c r="O35" s="49" t="s">
        <v>569</v>
      </c>
      <c r="P35" s="50">
        <v>0</v>
      </c>
    </row>
    <row r="36" spans="2:16" ht="12.95" customHeight="1">
      <c r="B36" s="48"/>
      <c r="C36" s="51" t="s">
        <v>28</v>
      </c>
      <c r="D36" s="572">
        <f>SUM(D28:D35)</f>
        <v>31</v>
      </c>
      <c r="E36" s="34"/>
      <c r="F36" s="48"/>
      <c r="G36" s="51" t="s">
        <v>28</v>
      </c>
      <c r="H36" s="572">
        <f>SUM(H28:H35)</f>
        <v>20</v>
      </c>
      <c r="I36" s="34"/>
      <c r="J36" s="48"/>
      <c r="K36" s="51" t="s">
        <v>28</v>
      </c>
      <c r="L36" s="572">
        <f>SUM(L28:L35)</f>
        <v>29</v>
      </c>
      <c r="M36" s="34"/>
      <c r="N36" s="49"/>
      <c r="O36" s="53" t="s">
        <v>28</v>
      </c>
      <c r="P36" s="572">
        <f>SUM(P28:P35)</f>
        <v>22</v>
      </c>
    </row>
    <row r="37" spans="2:16" ht="12.95" customHeight="1">
      <c r="B37" s="34"/>
      <c r="C37" s="34"/>
      <c r="D37" s="54"/>
      <c r="E37" s="34"/>
      <c r="F37" s="34"/>
      <c r="G37" s="45"/>
      <c r="H37" s="54"/>
      <c r="I37" s="34"/>
      <c r="J37" s="34"/>
      <c r="K37" s="45"/>
      <c r="L37" s="530"/>
      <c r="M37" s="34"/>
      <c r="N37" s="34"/>
      <c r="O37" s="45"/>
      <c r="P37" s="54"/>
    </row>
    <row r="38" spans="2:16" ht="12.95" customHeight="1">
      <c r="B38" s="800" t="s">
        <v>57</v>
      </c>
      <c r="C38" s="801"/>
      <c r="D38" s="331" t="s">
        <v>210</v>
      </c>
      <c r="E38" s="34"/>
      <c r="F38" s="804" t="str">
        <f>'[5]Team Totals'!$A$28</f>
        <v>Bandits</v>
      </c>
      <c r="G38" s="805"/>
      <c r="H38" s="331" t="s">
        <v>210</v>
      </c>
      <c r="I38" s="34"/>
      <c r="J38" s="804" t="str">
        <f>'[5]Team Totals'!$A$14</f>
        <v>Bellcows</v>
      </c>
      <c r="K38" s="805"/>
      <c r="L38" s="331" t="s">
        <v>210</v>
      </c>
      <c r="M38" s="34"/>
      <c r="N38" s="806" t="s">
        <v>150</v>
      </c>
      <c r="O38" s="806"/>
      <c r="P38" s="331" t="s">
        <v>210</v>
      </c>
    </row>
    <row r="39" spans="2:16" ht="12.95" customHeight="1">
      <c r="B39" s="48" t="s">
        <v>102</v>
      </c>
      <c r="C39" s="49" t="s">
        <v>699</v>
      </c>
      <c r="D39" s="50">
        <v>15</v>
      </c>
      <c r="E39" s="34"/>
      <c r="F39" s="48" t="s">
        <v>102</v>
      </c>
      <c r="G39" s="49" t="s">
        <v>658</v>
      </c>
      <c r="H39" s="50">
        <v>10</v>
      </c>
      <c r="I39" s="34"/>
      <c r="J39" s="48" t="s">
        <v>102</v>
      </c>
      <c r="K39" s="49" t="s">
        <v>628</v>
      </c>
      <c r="L39" s="50">
        <v>6</v>
      </c>
      <c r="M39" s="34"/>
      <c r="N39" s="48" t="s">
        <v>102</v>
      </c>
      <c r="O39" s="49" t="s">
        <v>670</v>
      </c>
      <c r="P39" s="50">
        <v>9</v>
      </c>
    </row>
    <row r="40" spans="2:16" ht="12.95" customHeight="1">
      <c r="B40" s="48" t="s">
        <v>103</v>
      </c>
      <c r="C40" s="49" t="s">
        <v>702</v>
      </c>
      <c r="D40" s="50">
        <v>0</v>
      </c>
      <c r="E40" s="34"/>
      <c r="F40" s="48" t="s">
        <v>103</v>
      </c>
      <c r="G40" s="49" t="s">
        <v>660</v>
      </c>
      <c r="H40" s="50">
        <v>3</v>
      </c>
      <c r="I40" s="34"/>
      <c r="J40" s="48" t="s">
        <v>103</v>
      </c>
      <c r="K40" s="49" t="s">
        <v>493</v>
      </c>
      <c r="L40" s="50">
        <v>6</v>
      </c>
      <c r="M40" s="34"/>
      <c r="N40" s="48" t="s">
        <v>103</v>
      </c>
      <c r="O40" s="49" t="s">
        <v>673</v>
      </c>
      <c r="P40" s="50">
        <v>0</v>
      </c>
    </row>
    <row r="41" spans="2:16" ht="12.95" customHeight="1">
      <c r="B41" s="48" t="s">
        <v>103</v>
      </c>
      <c r="C41" s="49" t="s">
        <v>704</v>
      </c>
      <c r="D41" s="50">
        <v>0</v>
      </c>
      <c r="E41" s="34"/>
      <c r="F41" s="48" t="s">
        <v>103</v>
      </c>
      <c r="G41" s="49" t="s">
        <v>662</v>
      </c>
      <c r="H41" s="50">
        <v>0</v>
      </c>
      <c r="I41" s="34"/>
      <c r="J41" s="48" t="s">
        <v>103</v>
      </c>
      <c r="K41" s="49" t="s">
        <v>631</v>
      </c>
      <c r="L41" s="50">
        <v>0</v>
      </c>
      <c r="M41" s="34"/>
      <c r="N41" s="48" t="s">
        <v>103</v>
      </c>
      <c r="O41" s="49" t="s">
        <v>676</v>
      </c>
      <c r="P41" s="50">
        <v>0</v>
      </c>
    </row>
    <row r="42" spans="2:16" ht="12.95" customHeight="1">
      <c r="B42" s="48" t="s">
        <v>104</v>
      </c>
      <c r="C42" s="49" t="s">
        <v>705</v>
      </c>
      <c r="D42" s="50">
        <v>3</v>
      </c>
      <c r="E42" s="34"/>
      <c r="F42" s="48" t="s">
        <v>104</v>
      </c>
      <c r="G42" s="49" t="s">
        <v>663</v>
      </c>
      <c r="H42" s="50">
        <v>0</v>
      </c>
      <c r="I42" s="34"/>
      <c r="J42" s="48" t="s">
        <v>104</v>
      </c>
      <c r="K42" s="49" t="s">
        <v>633</v>
      </c>
      <c r="L42" s="50">
        <v>3</v>
      </c>
      <c r="M42" s="34"/>
      <c r="N42" s="48" t="s">
        <v>104</v>
      </c>
      <c r="O42" s="49" t="s">
        <v>498</v>
      </c>
      <c r="P42" s="50">
        <v>0</v>
      </c>
    </row>
    <row r="43" spans="2:16" ht="12.95" customHeight="1">
      <c r="B43" s="48" t="s">
        <v>104</v>
      </c>
      <c r="C43" s="49" t="s">
        <v>706</v>
      </c>
      <c r="D43" s="50">
        <v>0</v>
      </c>
      <c r="E43" s="34"/>
      <c r="F43" s="48" t="s">
        <v>104</v>
      </c>
      <c r="G43" s="49" t="s">
        <v>664</v>
      </c>
      <c r="H43" s="50">
        <v>3</v>
      </c>
      <c r="I43" s="34"/>
      <c r="J43" s="48" t="s">
        <v>104</v>
      </c>
      <c r="K43" s="49" t="s">
        <v>634</v>
      </c>
      <c r="L43" s="50">
        <v>0</v>
      </c>
      <c r="M43" s="34"/>
      <c r="N43" s="48" t="s">
        <v>104</v>
      </c>
      <c r="O43" s="49" t="s">
        <v>677</v>
      </c>
      <c r="P43" s="50">
        <v>0</v>
      </c>
    </row>
    <row r="44" spans="2:16" ht="12.95" customHeight="1">
      <c r="B44" s="48" t="s">
        <v>104</v>
      </c>
      <c r="C44" s="49" t="s">
        <v>961</v>
      </c>
      <c r="D44" s="50">
        <v>0</v>
      </c>
      <c r="E44" s="34"/>
      <c r="F44" s="48" t="s">
        <v>104</v>
      </c>
      <c r="G44" s="49" t="s">
        <v>666</v>
      </c>
      <c r="H44" s="50">
        <v>0</v>
      </c>
      <c r="I44" s="34"/>
      <c r="J44" s="48" t="s">
        <v>104</v>
      </c>
      <c r="K44" s="49" t="s">
        <v>635</v>
      </c>
      <c r="L44" s="50">
        <v>6</v>
      </c>
      <c r="M44" s="34"/>
      <c r="N44" s="48" t="s">
        <v>104</v>
      </c>
      <c r="O44" s="49" t="s">
        <v>679</v>
      </c>
      <c r="P44" s="50">
        <v>4</v>
      </c>
    </row>
    <row r="45" spans="2:16" ht="12.95" customHeight="1">
      <c r="B45" s="48" t="s">
        <v>105</v>
      </c>
      <c r="C45" s="49" t="s">
        <v>710</v>
      </c>
      <c r="D45" s="50">
        <v>4</v>
      </c>
      <c r="E45" s="34"/>
      <c r="F45" s="48" t="s">
        <v>105</v>
      </c>
      <c r="G45" s="49" t="s">
        <v>667</v>
      </c>
      <c r="H45" s="50">
        <v>14</v>
      </c>
      <c r="I45" s="34"/>
      <c r="J45" s="48" t="s">
        <v>105</v>
      </c>
      <c r="K45" s="49" t="s">
        <v>638</v>
      </c>
      <c r="L45" s="50">
        <v>13</v>
      </c>
      <c r="M45" s="34"/>
      <c r="N45" s="48" t="s">
        <v>105</v>
      </c>
      <c r="O45" s="49" t="s">
        <v>680</v>
      </c>
      <c r="P45" s="50">
        <v>4</v>
      </c>
    </row>
    <row r="46" spans="2:16" ht="12.95" customHeight="1">
      <c r="B46" s="48" t="s">
        <v>106</v>
      </c>
      <c r="C46" s="49" t="s">
        <v>712</v>
      </c>
      <c r="D46" s="50">
        <v>0</v>
      </c>
      <c r="E46" s="34"/>
      <c r="F46" s="48" t="s">
        <v>106</v>
      </c>
      <c r="G46" s="49" t="s">
        <v>668</v>
      </c>
      <c r="H46" s="50">
        <v>12</v>
      </c>
      <c r="I46" s="34"/>
      <c r="J46" s="48" t="s">
        <v>106</v>
      </c>
      <c r="K46" s="49" t="s">
        <v>640</v>
      </c>
      <c r="L46" s="50">
        <v>0</v>
      </c>
      <c r="M46" s="34"/>
      <c r="N46" s="48" t="s">
        <v>106</v>
      </c>
      <c r="O46" s="49" t="s">
        <v>682</v>
      </c>
      <c r="P46" s="50">
        <v>0</v>
      </c>
    </row>
    <row r="47" spans="2:16" ht="12.95" customHeight="1">
      <c r="B47" s="48"/>
      <c r="C47" s="51" t="s">
        <v>28</v>
      </c>
      <c r="D47" s="572">
        <f>SUM(D39:D46)</f>
        <v>22</v>
      </c>
      <c r="E47" s="34"/>
      <c r="F47" s="48"/>
      <c r="G47" s="51" t="s">
        <v>28</v>
      </c>
      <c r="H47" s="572">
        <f>SUM(H39:H46)</f>
        <v>42</v>
      </c>
      <c r="I47" s="34"/>
      <c r="J47" s="48"/>
      <c r="K47" s="51" t="s">
        <v>28</v>
      </c>
      <c r="L47" s="572">
        <f>SUM(L39:L46)</f>
        <v>34</v>
      </c>
      <c r="M47" s="34"/>
      <c r="N47" s="48"/>
      <c r="O47" s="51" t="s">
        <v>28</v>
      </c>
      <c r="P47" s="572">
        <f>SUM(P39:P46)</f>
        <v>17</v>
      </c>
    </row>
    <row r="48" spans="2:16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2" ht="12.95" customHeight="1">
      <c r="B49" s="799" t="s">
        <v>30</v>
      </c>
      <c r="C49" s="799"/>
      <c r="D49" s="799"/>
      <c r="E49" s="799"/>
      <c r="F49" s="799"/>
      <c r="G49" s="799"/>
      <c r="H49" s="799"/>
      <c r="I49" s="799"/>
      <c r="J49" s="799"/>
      <c r="K49" s="799"/>
      <c r="L49" s="799"/>
      <c r="M49" s="799"/>
      <c r="N49" s="799"/>
      <c r="O49" s="57" t="s">
        <v>76</v>
      </c>
      <c r="P49" s="58"/>
      <c r="R49" s="152"/>
      <c r="S49" s="155"/>
      <c r="T49" s="152"/>
    </row>
    <row r="50" spans="2:22" ht="12.95" customHeight="1">
      <c r="B50" s="204" t="s">
        <v>31</v>
      </c>
      <c r="C50" s="59" t="s">
        <v>1001</v>
      </c>
      <c r="D50" s="60">
        <f>D14</f>
        <v>24</v>
      </c>
      <c r="E50" s="61"/>
      <c r="F50" s="258" t="s">
        <v>81</v>
      </c>
      <c r="G50" s="59" t="s">
        <v>20</v>
      </c>
      <c r="H50" s="60">
        <f>L14</f>
        <v>29</v>
      </c>
      <c r="I50" s="61"/>
      <c r="J50" s="258" t="s">
        <v>81</v>
      </c>
      <c r="K50" s="59" t="s">
        <v>111</v>
      </c>
      <c r="L50" s="60">
        <f>P25</f>
        <v>24</v>
      </c>
      <c r="M50" s="61"/>
      <c r="N50" s="195"/>
      <c r="O50" s="59" t="s">
        <v>57</v>
      </c>
      <c r="P50" s="63">
        <f>D47</f>
        <v>22</v>
      </c>
      <c r="R50" s="426"/>
      <c r="S50" s="357"/>
      <c r="T50" s="761"/>
      <c r="U50" s="761"/>
      <c r="V50" s="761"/>
    </row>
    <row r="51" spans="2:22" ht="12.95" customHeight="1">
      <c r="B51" s="267"/>
      <c r="C51" s="45" t="s">
        <v>150</v>
      </c>
      <c r="D51" s="64">
        <f>P47</f>
        <v>17</v>
      </c>
      <c r="E51" s="64"/>
      <c r="F51" s="145"/>
      <c r="G51" s="45" t="s">
        <v>1002</v>
      </c>
      <c r="H51" s="64">
        <f>D25</f>
        <v>16</v>
      </c>
      <c r="I51" s="34"/>
      <c r="J51" s="72"/>
      <c r="K51" s="45" t="s">
        <v>233</v>
      </c>
      <c r="L51" s="64">
        <f>H36</f>
        <v>20</v>
      </c>
      <c r="M51" s="34"/>
      <c r="N51" s="72" t="s">
        <v>31</v>
      </c>
      <c r="O51" s="45" t="s">
        <v>242</v>
      </c>
      <c r="P51" s="67">
        <f>P36</f>
        <v>22</v>
      </c>
      <c r="Q51" s="150" t="s">
        <v>894</v>
      </c>
      <c r="R51" s="426"/>
      <c r="S51" s="357"/>
      <c r="T51" s="761"/>
      <c r="U51" s="761"/>
      <c r="V51" s="761"/>
    </row>
    <row r="52" spans="2:22" ht="12.95" customHeight="1">
      <c r="B52" s="255"/>
      <c r="C52" s="150"/>
      <c r="D52" s="150"/>
      <c r="E52" s="34"/>
      <c r="F52" s="54"/>
      <c r="I52" s="34"/>
      <c r="J52" s="113"/>
      <c r="M52" s="34"/>
      <c r="N52" s="34"/>
      <c r="P52" s="149"/>
      <c r="R52" s="426"/>
      <c r="S52" s="357"/>
      <c r="T52" s="761"/>
      <c r="U52" s="761"/>
      <c r="V52" s="761"/>
    </row>
    <row r="53" spans="2:22" ht="12.95" customHeight="1">
      <c r="B53" s="328" t="s">
        <v>81</v>
      </c>
      <c r="C53" s="45" t="s">
        <v>183</v>
      </c>
      <c r="D53" s="64">
        <f>H47</f>
        <v>42</v>
      </c>
      <c r="E53" s="34"/>
      <c r="F53" s="72" t="s">
        <v>31</v>
      </c>
      <c r="G53" s="45" t="s">
        <v>394</v>
      </c>
      <c r="H53" s="64">
        <f>L47</f>
        <v>34</v>
      </c>
      <c r="I53" s="34"/>
      <c r="J53" s="72"/>
      <c r="K53" s="45" t="s">
        <v>145</v>
      </c>
      <c r="L53" s="64">
        <f>H14</f>
        <v>10</v>
      </c>
      <c r="M53" s="34"/>
      <c r="N53" s="145" t="s">
        <v>81</v>
      </c>
      <c r="O53" s="45" t="s">
        <v>149</v>
      </c>
      <c r="P53" s="67">
        <f>D36</f>
        <v>31</v>
      </c>
      <c r="R53" s="426"/>
      <c r="S53" s="357"/>
      <c r="T53" s="761"/>
      <c r="U53" s="761"/>
      <c r="V53" s="761"/>
    </row>
    <row r="54" spans="2:22" ht="12.95" customHeight="1">
      <c r="B54" s="206"/>
      <c r="C54" s="73" t="s">
        <v>853</v>
      </c>
      <c r="D54" s="74">
        <f>L25</f>
        <v>27</v>
      </c>
      <c r="E54" s="73"/>
      <c r="F54" s="99"/>
      <c r="G54" s="73" t="s">
        <v>19</v>
      </c>
      <c r="H54" s="74">
        <f>L36</f>
        <v>29</v>
      </c>
      <c r="I54" s="142"/>
      <c r="J54" s="99" t="s">
        <v>31</v>
      </c>
      <c r="K54" s="73" t="s">
        <v>852</v>
      </c>
      <c r="L54" s="74">
        <f>H25</f>
        <v>51</v>
      </c>
      <c r="M54" s="142"/>
      <c r="N54" s="74"/>
      <c r="O54" s="73" t="s">
        <v>1003</v>
      </c>
      <c r="P54" s="75">
        <f>P14</f>
        <v>28</v>
      </c>
      <c r="R54" s="426"/>
      <c r="S54" s="357"/>
      <c r="T54" s="761"/>
      <c r="U54" s="761"/>
      <c r="V54" s="761"/>
    </row>
    <row r="55" spans="2:22" ht="12.95" customHeight="1">
      <c r="B55" s="34"/>
      <c r="C55" s="34"/>
      <c r="D55" s="34"/>
      <c r="E55" s="34"/>
      <c r="F55" s="34"/>
      <c r="G55" s="34"/>
      <c r="H55" s="34"/>
      <c r="I55" s="34"/>
      <c r="J55" s="76"/>
      <c r="K55" s="76"/>
      <c r="L55" s="34"/>
      <c r="M55" s="34"/>
      <c r="N55" s="34"/>
      <c r="O55" s="34"/>
      <c r="P55" s="34"/>
      <c r="R55" s="426"/>
      <c r="S55" s="357"/>
      <c r="T55" s="761"/>
      <c r="U55" s="761"/>
      <c r="V55" s="761"/>
    </row>
    <row r="56" spans="2:22" ht="12.95" customHeight="1">
      <c r="B56" s="797" t="s">
        <v>121</v>
      </c>
      <c r="C56" s="798"/>
      <c r="D56" s="78" t="s">
        <v>29</v>
      </c>
      <c r="E56" s="34"/>
      <c r="F56" s="77" t="s">
        <v>32</v>
      </c>
      <c r="G56" s="79"/>
      <c r="H56" s="79"/>
      <c r="I56" s="79"/>
      <c r="J56" s="79"/>
      <c r="K56" s="79"/>
      <c r="L56" s="78"/>
      <c r="M56" s="45"/>
      <c r="N56" s="77" t="s">
        <v>407</v>
      </c>
      <c r="O56" s="79"/>
      <c r="P56" s="78"/>
      <c r="R56" s="426"/>
      <c r="S56" s="357"/>
      <c r="T56" s="761"/>
      <c r="U56" s="761"/>
      <c r="V56" s="761"/>
    </row>
    <row r="57" spans="2:22" ht="12.95" customHeight="1">
      <c r="B57" s="80" t="s">
        <v>408</v>
      </c>
      <c r="C57" s="81"/>
      <c r="D57" s="50">
        <f>$H$25</f>
        <v>51</v>
      </c>
      <c r="E57" s="34"/>
      <c r="F57" s="787" t="s">
        <v>1022</v>
      </c>
      <c r="G57" s="788"/>
      <c r="H57" s="788"/>
      <c r="I57" s="788"/>
      <c r="J57" s="788"/>
      <c r="K57" s="788"/>
      <c r="L57" s="789"/>
      <c r="M57" s="34"/>
      <c r="N57" s="339" t="s">
        <v>154</v>
      </c>
      <c r="O57" s="59"/>
      <c r="P57" s="250"/>
      <c r="R57" s="426"/>
      <c r="S57" s="357"/>
      <c r="T57" s="761"/>
      <c r="U57" s="761"/>
      <c r="V57" s="761"/>
    </row>
    <row r="58" spans="2:22" ht="12.95" customHeight="1">
      <c r="B58" s="80" t="s">
        <v>183</v>
      </c>
      <c r="C58" s="81"/>
      <c r="D58" s="50">
        <f>$H$47</f>
        <v>42</v>
      </c>
      <c r="E58" s="34"/>
      <c r="F58" s="787" t="s">
        <v>1023</v>
      </c>
      <c r="G58" s="788"/>
      <c r="H58" s="788"/>
      <c r="I58" s="788"/>
      <c r="J58" s="788"/>
      <c r="K58" s="788"/>
      <c r="L58" s="789"/>
      <c r="M58" s="34"/>
      <c r="N58" s="338" t="s">
        <v>1021</v>
      </c>
      <c r="O58" s="142"/>
      <c r="P58" s="337">
        <f>MAX(D6:D12,H6:H12,L6:L12,P6:P12,D17:D23,H17:H23,L17:L23,P17:P23,D28:D34,H28:H34,L28:L34,P28:P34,D39:D45,H39:H45,L39:L45,P39:P45)</f>
        <v>21</v>
      </c>
    </row>
    <row r="59" spans="2:22" ht="12.95" customHeight="1">
      <c r="B59" s="80" t="s">
        <v>151</v>
      </c>
      <c r="C59" s="81"/>
      <c r="D59" s="50">
        <f>$L$47</f>
        <v>34</v>
      </c>
      <c r="E59" s="34"/>
      <c r="F59" s="787" t="s">
        <v>1024</v>
      </c>
      <c r="G59" s="788"/>
      <c r="H59" s="788"/>
      <c r="I59" s="788"/>
      <c r="J59" s="788"/>
      <c r="K59" s="788"/>
      <c r="L59" s="789"/>
      <c r="M59" s="34"/>
      <c r="N59" s="339" t="s">
        <v>155</v>
      </c>
      <c r="O59" s="59"/>
      <c r="P59" s="250"/>
    </row>
    <row r="60" spans="2:22" ht="12.95" customHeight="1">
      <c r="B60" s="80" t="s">
        <v>149</v>
      </c>
      <c r="C60" s="81"/>
      <c r="D60" s="50">
        <f>$D$36</f>
        <v>31</v>
      </c>
      <c r="E60" s="34"/>
      <c r="F60" s="787" t="s">
        <v>1039</v>
      </c>
      <c r="G60" s="788"/>
      <c r="H60" s="788"/>
      <c r="I60" s="788"/>
      <c r="J60" s="788"/>
      <c r="K60" s="788"/>
      <c r="L60" s="789"/>
      <c r="M60" s="34"/>
      <c r="N60" s="338" t="s">
        <v>408</v>
      </c>
      <c r="O60" s="73"/>
      <c r="P60" s="337">
        <f>MAX(D14,H14,L14,P14,D25,H25,L25,P25,D36,H36,L36,P36,D47,H47,L47,P47)</f>
        <v>51</v>
      </c>
    </row>
    <row r="61" spans="2:22" ht="12.95" customHeight="1">
      <c r="B61" s="80" t="s">
        <v>20</v>
      </c>
      <c r="C61" s="81"/>
      <c r="D61" s="50">
        <f>$L$14</f>
        <v>29</v>
      </c>
      <c r="E61" s="34"/>
      <c r="F61" s="787" t="s">
        <v>1025</v>
      </c>
      <c r="G61" s="788"/>
      <c r="H61" s="788"/>
      <c r="I61" s="788"/>
      <c r="J61" s="788"/>
      <c r="K61" s="788"/>
      <c r="L61" s="789"/>
      <c r="M61" s="34"/>
      <c r="N61" s="82" t="s">
        <v>156</v>
      </c>
      <c r="O61" s="34"/>
      <c r="P61" s="70"/>
    </row>
    <row r="62" spans="2:22" ht="12.95" customHeight="1">
      <c r="B62" s="80" t="s">
        <v>19</v>
      </c>
      <c r="C62" s="81"/>
      <c r="D62" s="50">
        <f>$L$36</f>
        <v>29</v>
      </c>
      <c r="E62" s="34"/>
      <c r="F62" s="787" t="s">
        <v>1026</v>
      </c>
      <c r="G62" s="788"/>
      <c r="H62" s="788"/>
      <c r="I62" s="788"/>
      <c r="J62" s="788"/>
      <c r="K62" s="788"/>
      <c r="L62" s="789"/>
      <c r="M62" s="34"/>
      <c r="N62" s="68" t="s">
        <v>145</v>
      </c>
      <c r="O62" s="45"/>
      <c r="P62" s="70">
        <f>MIN(D14,H14,L14,P14,D25,H25,L25,P25,D36,H36,L36,P36,D47,H47,L47,P47)</f>
        <v>10</v>
      </c>
    </row>
    <row r="63" spans="2:22" ht="12.95" customHeight="1">
      <c r="B63" s="80" t="s">
        <v>26</v>
      </c>
      <c r="C63" s="81"/>
      <c r="D63" s="50">
        <f>$P$14</f>
        <v>28</v>
      </c>
      <c r="E63" s="34"/>
      <c r="F63" s="787" t="s">
        <v>1036</v>
      </c>
      <c r="G63" s="788"/>
      <c r="H63" s="788"/>
      <c r="I63" s="788"/>
      <c r="J63" s="788"/>
      <c r="K63" s="788"/>
      <c r="L63" s="789"/>
      <c r="M63" s="34"/>
      <c r="N63" s="339" t="s">
        <v>166</v>
      </c>
      <c r="O63" s="61"/>
      <c r="P63" s="63"/>
    </row>
    <row r="64" spans="2:22" ht="12.95" customHeight="1">
      <c r="B64" s="80" t="s">
        <v>25</v>
      </c>
      <c r="C64" s="81"/>
      <c r="D64" s="50">
        <f>$L$25</f>
        <v>27</v>
      </c>
      <c r="E64" s="34"/>
      <c r="F64" s="812" t="s">
        <v>1035</v>
      </c>
      <c r="G64" s="788"/>
      <c r="H64" s="788"/>
      <c r="I64" s="788"/>
      <c r="J64" s="788"/>
      <c r="K64" s="788"/>
      <c r="L64" s="789"/>
      <c r="M64" s="34"/>
      <c r="N64" s="807" t="s">
        <v>24</v>
      </c>
      <c r="O64" s="808"/>
      <c r="P64" s="83">
        <v>24</v>
      </c>
    </row>
    <row r="65" spans="2:32" ht="12.95" customHeight="1">
      <c r="B65" s="80" t="s">
        <v>107</v>
      </c>
      <c r="C65" s="81"/>
      <c r="D65" s="50">
        <f>$D$14</f>
        <v>24</v>
      </c>
      <c r="E65" s="34"/>
      <c r="F65" s="787" t="s">
        <v>1034</v>
      </c>
      <c r="G65" s="788"/>
      <c r="H65" s="788"/>
      <c r="I65" s="788"/>
      <c r="J65" s="788"/>
      <c r="K65" s="788"/>
      <c r="L65" s="789"/>
      <c r="M65" s="34"/>
      <c r="N65" s="34"/>
      <c r="O65" s="34"/>
      <c r="P65" s="34"/>
    </row>
    <row r="66" spans="2:32" ht="12.95" customHeight="1">
      <c r="B66" s="80" t="s">
        <v>111</v>
      </c>
      <c r="C66" s="81"/>
      <c r="D66" s="50">
        <f>$P$25</f>
        <v>24</v>
      </c>
      <c r="E66" s="34"/>
      <c r="F66" s="787" t="s">
        <v>1033</v>
      </c>
      <c r="G66" s="788"/>
      <c r="H66" s="788"/>
      <c r="I66" s="788"/>
      <c r="J66" s="788"/>
      <c r="K66" s="788"/>
      <c r="L66" s="789"/>
      <c r="M66" s="34"/>
      <c r="N66" s="77" t="s">
        <v>122</v>
      </c>
      <c r="O66" s="79"/>
      <c r="P66" s="84"/>
    </row>
    <row r="67" spans="2:32" ht="12.95" customHeight="1">
      <c r="B67" s="80" t="s">
        <v>82</v>
      </c>
      <c r="C67" s="81"/>
      <c r="D67" s="50">
        <f>$P$36</f>
        <v>22</v>
      </c>
      <c r="E67" s="34"/>
      <c r="F67" s="787" t="s">
        <v>1031</v>
      </c>
      <c r="G67" s="788"/>
      <c r="H67" s="788"/>
      <c r="I67" s="788"/>
      <c r="J67" s="788"/>
      <c r="K67" s="788"/>
      <c r="L67" s="789"/>
      <c r="M67" s="34"/>
      <c r="N67" s="777" t="s">
        <v>1012</v>
      </c>
      <c r="O67" s="777"/>
      <c r="P67" s="777"/>
      <c r="R67" s="355"/>
      <c r="S67" s="426"/>
      <c r="T67" s="357"/>
      <c r="U67" s="355"/>
      <c r="V67" s="100"/>
      <c r="W67" s="45"/>
      <c r="X67" s="64"/>
      <c r="Y67" s="34"/>
      <c r="Z67" s="100"/>
      <c r="AA67" s="45"/>
      <c r="AB67" s="64"/>
      <c r="AC67" s="34"/>
      <c r="AD67" s="148"/>
      <c r="AE67" s="45"/>
      <c r="AF67" s="64"/>
    </row>
    <row r="68" spans="2:32" ht="12.95" customHeight="1">
      <c r="B68" s="80" t="s">
        <v>57</v>
      </c>
      <c r="C68" s="81"/>
      <c r="D68" s="50">
        <f>$D$47</f>
        <v>22</v>
      </c>
      <c r="E68" s="34"/>
      <c r="F68" s="787" t="s">
        <v>1032</v>
      </c>
      <c r="G68" s="788"/>
      <c r="H68" s="788"/>
      <c r="I68" s="788"/>
      <c r="J68" s="788"/>
      <c r="K68" s="788"/>
      <c r="L68" s="789"/>
      <c r="M68" s="34"/>
      <c r="N68" s="777" t="s">
        <v>1013</v>
      </c>
      <c r="O68" s="777"/>
      <c r="P68" s="777"/>
      <c r="R68" s="357"/>
      <c r="S68" s="426"/>
      <c r="T68" s="357"/>
      <c r="U68" s="355"/>
      <c r="V68" s="146"/>
      <c r="W68" s="45"/>
      <c r="X68" s="64"/>
      <c r="Y68" s="34"/>
      <c r="Z68" s="148"/>
      <c r="AA68" s="45"/>
      <c r="AB68" s="64"/>
      <c r="AC68" s="34"/>
      <c r="AD68" s="146"/>
      <c r="AE68" s="45"/>
      <c r="AF68" s="64"/>
    </row>
    <row r="69" spans="2:32" ht="12.95" customHeight="1">
      <c r="B69" s="80" t="s">
        <v>24</v>
      </c>
      <c r="C69" s="81"/>
      <c r="D69" s="50">
        <f>$H$36</f>
        <v>20</v>
      </c>
      <c r="E69" s="34"/>
      <c r="F69" s="787" t="s">
        <v>1030</v>
      </c>
      <c r="G69" s="788"/>
      <c r="H69" s="788"/>
      <c r="I69" s="788"/>
      <c r="J69" s="788"/>
      <c r="K69" s="788"/>
      <c r="L69" s="789"/>
      <c r="M69" s="34"/>
      <c r="N69" s="777" t="s">
        <v>1014</v>
      </c>
      <c r="O69" s="777"/>
      <c r="P69" s="777"/>
      <c r="R69" s="357"/>
      <c r="S69" s="426"/>
      <c r="T69" s="357"/>
      <c r="U69" s="355"/>
      <c r="V69" s="69"/>
      <c r="Y69" s="34"/>
      <c r="Z69" s="147"/>
      <c r="AC69" s="34"/>
      <c r="AD69" s="147"/>
    </row>
    <row r="70" spans="2:32" ht="12.95" customHeight="1">
      <c r="B70" s="80" t="s">
        <v>150</v>
      </c>
      <c r="C70" s="81"/>
      <c r="D70" s="50">
        <f>$P$47</f>
        <v>17</v>
      </c>
      <c r="E70" s="34"/>
      <c r="F70" s="787" t="s">
        <v>1028</v>
      </c>
      <c r="G70" s="788"/>
      <c r="H70" s="788"/>
      <c r="I70" s="788"/>
      <c r="J70" s="788"/>
      <c r="K70" s="788"/>
      <c r="L70" s="789"/>
      <c r="M70" s="34"/>
      <c r="N70" s="777" t="s">
        <v>1015</v>
      </c>
      <c r="O70" s="777"/>
      <c r="P70" s="777"/>
      <c r="R70" s="357"/>
      <c r="S70" s="426"/>
      <c r="T70" s="357"/>
      <c r="U70" s="355"/>
      <c r="V70" s="71"/>
      <c r="W70" s="45"/>
      <c r="X70" s="64"/>
      <c r="Y70" s="34"/>
      <c r="Z70" s="146"/>
      <c r="AA70" s="45"/>
      <c r="AB70" s="64"/>
      <c r="AC70" s="34"/>
      <c r="AD70" s="146"/>
      <c r="AE70" s="45"/>
      <c r="AF70" s="64"/>
    </row>
    <row r="71" spans="2:32" ht="12.95" customHeight="1">
      <c r="B71" s="80" t="s">
        <v>21</v>
      </c>
      <c r="C71" s="81"/>
      <c r="D71" s="50">
        <f>$D$25</f>
        <v>16</v>
      </c>
      <c r="E71" s="34"/>
      <c r="F71" s="787" t="s">
        <v>1029</v>
      </c>
      <c r="G71" s="788"/>
      <c r="H71" s="788"/>
      <c r="I71" s="788"/>
      <c r="J71" s="788"/>
      <c r="K71" s="788"/>
      <c r="L71" s="789"/>
      <c r="M71" s="34"/>
      <c r="N71" s="777" t="s">
        <v>1016</v>
      </c>
      <c r="O71" s="777"/>
      <c r="P71" s="777"/>
      <c r="R71" s="355"/>
      <c r="S71" s="426"/>
      <c r="T71" s="357"/>
      <c r="U71" s="355"/>
      <c r="V71" s="72"/>
      <c r="W71" s="45"/>
      <c r="X71" s="64"/>
      <c r="Y71" s="34"/>
      <c r="Z71" s="71"/>
      <c r="AA71" s="45"/>
      <c r="AB71" s="64"/>
      <c r="AC71" s="34"/>
      <c r="AD71" s="146"/>
      <c r="AE71" s="45"/>
      <c r="AF71" s="64"/>
    </row>
    <row r="72" spans="2:32" ht="12.95" customHeight="1">
      <c r="B72" s="80" t="s">
        <v>145</v>
      </c>
      <c r="C72" s="81"/>
      <c r="D72" s="50">
        <f>$H$14</f>
        <v>10</v>
      </c>
      <c r="E72" s="34"/>
      <c r="F72" s="787" t="s">
        <v>1027</v>
      </c>
      <c r="G72" s="788"/>
      <c r="H72" s="788"/>
      <c r="I72" s="788"/>
      <c r="J72" s="788"/>
      <c r="K72" s="788"/>
      <c r="L72" s="789"/>
      <c r="M72" s="34"/>
      <c r="N72" s="777" t="s">
        <v>1017</v>
      </c>
      <c r="O72" s="777"/>
      <c r="P72" s="777"/>
      <c r="R72" s="355"/>
      <c r="S72" s="426"/>
      <c r="T72" s="357"/>
      <c r="U72" s="355"/>
    </row>
    <row r="73" spans="2:32" ht="12.95" customHeight="1">
      <c r="E73" s="34"/>
      <c r="M73" s="34"/>
      <c r="N73" s="777" t="s">
        <v>1018</v>
      </c>
      <c r="O73" s="777"/>
      <c r="P73" s="777"/>
      <c r="R73" s="355"/>
      <c r="S73" s="426"/>
      <c r="T73" s="357"/>
      <c r="U73" s="355"/>
    </row>
    <row r="74" spans="2:32" ht="12.95" customHeight="1">
      <c r="B74" s="794" t="s">
        <v>110</v>
      </c>
      <c r="C74" s="795"/>
      <c r="D74" s="796"/>
      <c r="E74" s="34"/>
      <c r="F74" s="261" t="s">
        <v>81</v>
      </c>
      <c r="G74" s="792" t="s">
        <v>58</v>
      </c>
      <c r="H74" s="793"/>
      <c r="I74" s="143">
        <v>4</v>
      </c>
      <c r="J74" s="143">
        <f>'wk6'!J74+I74</f>
        <v>34</v>
      </c>
      <c r="K74" s="828" t="s">
        <v>1037</v>
      </c>
      <c r="L74" s="828"/>
      <c r="M74" s="34"/>
      <c r="N74" s="777" t="s">
        <v>1019</v>
      </c>
      <c r="O74" s="777"/>
      <c r="P74" s="777"/>
      <c r="R74" s="357"/>
      <c r="S74" s="426"/>
      <c r="T74" s="357"/>
      <c r="U74" s="355"/>
    </row>
    <row r="75" spans="2:32" ht="12.95" customHeight="1">
      <c r="B75" s="790" t="s">
        <v>842</v>
      </c>
      <c r="C75" s="809"/>
      <c r="D75" s="50">
        <f>MAX('Team Totals'!$T$8,'Team Totals'!$T$15,'Team Totals'!$T$22,'Team Totals'!$T$29)</f>
        <v>1954</v>
      </c>
      <c r="E75" s="34"/>
      <c r="F75" s="262" t="s">
        <v>31</v>
      </c>
      <c r="G75" s="784" t="s">
        <v>59</v>
      </c>
      <c r="H75" s="785"/>
      <c r="I75" s="86">
        <v>4</v>
      </c>
      <c r="J75" s="86">
        <f>'wk6'!J75+I75</f>
        <v>22</v>
      </c>
      <c r="K75" s="828" t="s">
        <v>1038</v>
      </c>
      <c r="L75" s="828"/>
      <c r="M75" s="34"/>
      <c r="N75" s="830" t="str">
        <f>'wk8'!$B$3</f>
        <v>ALL NFL TEAMS PLAYING</v>
      </c>
      <c r="O75" s="831"/>
      <c r="P75" s="832"/>
      <c r="R75" s="151"/>
      <c r="S75" s="155"/>
      <c r="T75" s="152"/>
    </row>
    <row r="76" spans="2:32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N76" s="829"/>
      <c r="O76" s="829"/>
      <c r="P76" s="829"/>
    </row>
  </sheetData>
  <sortState xmlns:xlrd2="http://schemas.microsoft.com/office/spreadsheetml/2017/richdata2" ref="B57:D72">
    <sortCondition descending="1" ref="D72"/>
  </sortState>
  <mergeCells count="62">
    <mergeCell ref="F1:L2"/>
    <mergeCell ref="B1:C1"/>
    <mergeCell ref="B2:D2"/>
    <mergeCell ref="B49:N49"/>
    <mergeCell ref="J38:K38"/>
    <mergeCell ref="F16:G16"/>
    <mergeCell ref="J16:K16"/>
    <mergeCell ref="N38:O38"/>
    <mergeCell ref="N16:O16"/>
    <mergeCell ref="B27:C27"/>
    <mergeCell ref="F27:G27"/>
    <mergeCell ref="J27:K27"/>
    <mergeCell ref="N27:O27"/>
    <mergeCell ref="B3:O3"/>
    <mergeCell ref="B5:C5"/>
    <mergeCell ref="F5:G5"/>
    <mergeCell ref="J5:K5"/>
    <mergeCell ref="N76:P76"/>
    <mergeCell ref="N75:P75"/>
    <mergeCell ref="N74:P74"/>
    <mergeCell ref="N73:P73"/>
    <mergeCell ref="N67:P67"/>
    <mergeCell ref="N68:P68"/>
    <mergeCell ref="N70:P70"/>
    <mergeCell ref="N69:P69"/>
    <mergeCell ref="N71:P71"/>
    <mergeCell ref="N72:P72"/>
    <mergeCell ref="F62:L62"/>
    <mergeCell ref="F71:L71"/>
    <mergeCell ref="F69:L69"/>
    <mergeCell ref="B16:C16"/>
    <mergeCell ref="N64:O64"/>
    <mergeCell ref="F65:L65"/>
    <mergeCell ref="F66:L66"/>
    <mergeCell ref="F64:L64"/>
    <mergeCell ref="F63:L63"/>
    <mergeCell ref="B38:C38"/>
    <mergeCell ref="F38:G38"/>
    <mergeCell ref="F61:L61"/>
    <mergeCell ref="F57:L57"/>
    <mergeCell ref="F58:L58"/>
    <mergeCell ref="F59:L59"/>
    <mergeCell ref="F60:L60"/>
    <mergeCell ref="B56:C56"/>
    <mergeCell ref="B74:D74"/>
    <mergeCell ref="F67:L67"/>
    <mergeCell ref="F68:L68"/>
    <mergeCell ref="B75:C75"/>
    <mergeCell ref="G75:H75"/>
    <mergeCell ref="G74:H74"/>
    <mergeCell ref="F70:L70"/>
    <mergeCell ref="F72:L72"/>
    <mergeCell ref="K75:L75"/>
    <mergeCell ref="K74:L74"/>
    <mergeCell ref="T55:V55"/>
    <mergeCell ref="T56:V56"/>
    <mergeCell ref="T57:V57"/>
    <mergeCell ref="T50:V50"/>
    <mergeCell ref="T51:V51"/>
    <mergeCell ref="T52:V52"/>
    <mergeCell ref="T53:V53"/>
    <mergeCell ref="T54:V54"/>
  </mergeCells>
  <phoneticPr fontId="0" type="noConversion"/>
  <pageMargins left="0.72" right="0" top="0.22" bottom="0" header="0.13" footer="0.5"/>
  <pageSetup scale="7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E76"/>
  <sheetViews>
    <sheetView view="pageBreakPreview" topLeftCell="A35" zoomScale="180" zoomScaleNormal="100" zoomScaleSheetLayoutView="180" workbookViewId="0">
      <selection activeCell="O3" sqref="O3"/>
    </sheetView>
  </sheetViews>
  <sheetFormatPr defaultRowHeight="12.75"/>
  <cols>
    <col min="1" max="2" width="3.7109375" customWidth="1"/>
    <col min="3" max="3" width="15.7109375" customWidth="1"/>
    <col min="4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20" width="3.7109375" customWidth="1"/>
    <col min="21" max="21" width="8.85546875" customWidth="1"/>
    <col min="22" max="26" width="3.7109375" customWidth="1"/>
  </cols>
  <sheetData>
    <row r="1" spans="2:18" ht="12.95" customHeight="1">
      <c r="B1" s="845">
        <v>2024</v>
      </c>
      <c r="C1" s="845"/>
      <c r="D1" s="588"/>
      <c r="E1" s="589"/>
      <c r="F1" s="833" t="s">
        <v>182</v>
      </c>
      <c r="G1" s="833"/>
      <c r="H1" s="833"/>
      <c r="I1" s="833"/>
      <c r="J1" s="833"/>
      <c r="K1" s="833"/>
      <c r="L1" s="833"/>
      <c r="M1" s="589"/>
      <c r="N1" s="589"/>
      <c r="O1" s="589"/>
      <c r="P1" s="589"/>
    </row>
    <row r="2" spans="2:18" ht="12.95" customHeight="1">
      <c r="B2" s="588" t="s">
        <v>75</v>
      </c>
      <c r="C2" s="588"/>
      <c r="D2" s="589"/>
      <c r="E2" s="589"/>
      <c r="F2" s="833"/>
      <c r="G2" s="833"/>
      <c r="H2" s="833"/>
      <c r="I2" s="833"/>
      <c r="J2" s="833"/>
      <c r="K2" s="833"/>
      <c r="L2" s="833"/>
      <c r="M2" s="589"/>
      <c r="N2" s="589"/>
      <c r="O2" s="589"/>
      <c r="P2" s="589"/>
    </row>
    <row r="3" spans="2:18" ht="12.95" customHeight="1">
      <c r="B3" s="588" t="s">
        <v>170</v>
      </c>
      <c r="C3" s="588"/>
      <c r="D3" s="588"/>
      <c r="E3" s="588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</row>
    <row r="4" spans="2:18" ht="12.95" customHeight="1">
      <c r="B4" s="856"/>
      <c r="C4" s="856"/>
      <c r="D4" s="856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</row>
    <row r="5" spans="2:18" ht="12.95" customHeight="1">
      <c r="B5" s="854" t="str">
        <f>'[6]Team Totals'!$A$18</f>
        <v>Blitz</v>
      </c>
      <c r="C5" s="855"/>
      <c r="D5" s="592" t="s">
        <v>210</v>
      </c>
      <c r="E5" s="589"/>
      <c r="F5" s="854" t="str">
        <f>'[6]Team Totals'!$A$11</f>
        <v>Armadillos</v>
      </c>
      <c r="G5" s="855"/>
      <c r="H5" s="592" t="s">
        <v>210</v>
      </c>
      <c r="I5" s="589"/>
      <c r="J5" s="854" t="str">
        <f>'[6]Team Totals'!$A$12</f>
        <v>Bullets</v>
      </c>
      <c r="K5" s="855"/>
      <c r="L5" s="592" t="s">
        <v>210</v>
      </c>
      <c r="M5" s="589"/>
      <c r="N5" s="590" t="str">
        <f>'[6]Team Totals'!$A$4</f>
        <v>Cheetahs</v>
      </c>
      <c r="O5" s="591"/>
      <c r="P5" s="592" t="s">
        <v>210</v>
      </c>
      <c r="R5" s="5"/>
    </row>
    <row r="6" spans="2:18" ht="12.95" customHeight="1">
      <c r="B6" s="593" t="s">
        <v>102</v>
      </c>
      <c r="C6" s="594" t="s">
        <v>744</v>
      </c>
      <c r="D6" s="595">
        <v>9</v>
      </c>
      <c r="E6" s="589"/>
      <c r="F6" s="593" t="s">
        <v>102</v>
      </c>
      <c r="G6" s="596" t="s">
        <v>614</v>
      </c>
      <c r="H6" s="595">
        <v>6</v>
      </c>
      <c r="I6" s="589"/>
      <c r="J6" s="593" t="s">
        <v>102</v>
      </c>
      <c r="K6" s="596" t="s">
        <v>600</v>
      </c>
      <c r="L6" s="595">
        <v>0</v>
      </c>
      <c r="M6" s="589"/>
      <c r="N6" s="593" t="s">
        <v>102</v>
      </c>
      <c r="O6" s="596" t="s">
        <v>541</v>
      </c>
      <c r="P6" s="595">
        <v>12</v>
      </c>
    </row>
    <row r="7" spans="2:18" ht="12.95" customHeight="1">
      <c r="B7" s="593" t="s">
        <v>103</v>
      </c>
      <c r="C7" s="594" t="s">
        <v>746</v>
      </c>
      <c r="D7" s="595">
        <v>8</v>
      </c>
      <c r="E7" s="589"/>
      <c r="F7" s="593" t="s">
        <v>103</v>
      </c>
      <c r="G7" s="596" t="s">
        <v>616</v>
      </c>
      <c r="H7" s="595">
        <v>3</v>
      </c>
      <c r="I7" s="589"/>
      <c r="J7" s="593" t="s">
        <v>103</v>
      </c>
      <c r="K7" s="596" t="s">
        <v>601</v>
      </c>
      <c r="L7" s="595">
        <v>0</v>
      </c>
      <c r="M7" s="589"/>
      <c r="N7" s="593" t="s">
        <v>103</v>
      </c>
      <c r="O7" s="596" t="s">
        <v>543</v>
      </c>
      <c r="P7" s="595">
        <v>6</v>
      </c>
      <c r="R7" s="5"/>
    </row>
    <row r="8" spans="2:18" ht="12.95" customHeight="1">
      <c r="B8" s="593" t="s">
        <v>103</v>
      </c>
      <c r="C8" s="594" t="s">
        <v>422</v>
      </c>
      <c r="D8" s="595">
        <v>0</v>
      </c>
      <c r="E8" s="589"/>
      <c r="F8" s="593" t="s">
        <v>103</v>
      </c>
      <c r="G8" s="596" t="s">
        <v>617</v>
      </c>
      <c r="H8" s="595">
        <v>0</v>
      </c>
      <c r="I8" s="589"/>
      <c r="J8" s="593" t="s">
        <v>103</v>
      </c>
      <c r="K8" s="596" t="s">
        <v>924</v>
      </c>
      <c r="L8" s="595">
        <v>0</v>
      </c>
      <c r="M8" s="589"/>
      <c r="N8" s="593" t="s">
        <v>103</v>
      </c>
      <c r="O8" s="596" t="s">
        <v>544</v>
      </c>
      <c r="P8" s="595">
        <v>3</v>
      </c>
    </row>
    <row r="9" spans="2:18" ht="12.95" customHeight="1">
      <c r="B9" s="593" t="s">
        <v>104</v>
      </c>
      <c r="C9" s="594" t="s">
        <v>748</v>
      </c>
      <c r="D9" s="595">
        <v>0</v>
      </c>
      <c r="E9" s="589"/>
      <c r="F9" s="593" t="s">
        <v>104</v>
      </c>
      <c r="G9" s="596" t="s">
        <v>622</v>
      </c>
      <c r="H9" s="595">
        <v>0</v>
      </c>
      <c r="I9" s="589"/>
      <c r="J9" s="593" t="s">
        <v>104</v>
      </c>
      <c r="K9" s="596" t="s">
        <v>1005</v>
      </c>
      <c r="L9" s="595">
        <v>0</v>
      </c>
      <c r="M9" s="589"/>
      <c r="N9" s="593" t="s">
        <v>104</v>
      </c>
      <c r="O9" s="596" t="s">
        <v>548</v>
      </c>
      <c r="P9" s="595">
        <v>0</v>
      </c>
      <c r="R9" s="5"/>
    </row>
    <row r="10" spans="2:18" ht="12.95" customHeight="1">
      <c r="B10" s="593" t="s">
        <v>104</v>
      </c>
      <c r="C10" s="594" t="s">
        <v>751</v>
      </c>
      <c r="D10" s="595">
        <v>0</v>
      </c>
      <c r="E10" s="589"/>
      <c r="F10" s="593" t="s">
        <v>104</v>
      </c>
      <c r="G10" s="596" t="s">
        <v>620</v>
      </c>
      <c r="H10" s="595">
        <v>3</v>
      </c>
      <c r="I10" s="589"/>
      <c r="J10" s="593" t="s">
        <v>104</v>
      </c>
      <c r="K10" s="596" t="s">
        <v>608</v>
      </c>
      <c r="L10" s="595">
        <v>1</v>
      </c>
      <c r="M10" s="589"/>
      <c r="N10" s="593" t="s">
        <v>104</v>
      </c>
      <c r="O10" s="596" t="s">
        <v>547</v>
      </c>
      <c r="P10" s="595">
        <v>0</v>
      </c>
    </row>
    <row r="11" spans="2:18" ht="12.95" customHeight="1">
      <c r="B11" s="593" t="s">
        <v>104</v>
      </c>
      <c r="C11" s="594" t="s">
        <v>750</v>
      </c>
      <c r="D11" s="595">
        <v>3</v>
      </c>
      <c r="E11" s="589"/>
      <c r="F11" s="593" t="s">
        <v>104</v>
      </c>
      <c r="G11" s="596" t="s">
        <v>621</v>
      </c>
      <c r="H11" s="595">
        <v>3</v>
      </c>
      <c r="I11" s="589"/>
      <c r="J11" s="593" t="s">
        <v>104</v>
      </c>
      <c r="K11" s="596" t="s">
        <v>609</v>
      </c>
      <c r="L11" s="595">
        <v>3</v>
      </c>
      <c r="M11" s="589"/>
      <c r="N11" s="593" t="s">
        <v>104</v>
      </c>
      <c r="O11" s="596" t="s">
        <v>550</v>
      </c>
      <c r="P11" s="595">
        <v>3</v>
      </c>
      <c r="R11" s="5"/>
    </row>
    <row r="12" spans="2:18" ht="12.95" customHeight="1">
      <c r="B12" s="593" t="s">
        <v>105</v>
      </c>
      <c r="C12" s="597" t="s">
        <v>753</v>
      </c>
      <c r="D12" s="595">
        <v>5</v>
      </c>
      <c r="E12" s="589"/>
      <c r="F12" s="593" t="s">
        <v>105</v>
      </c>
      <c r="G12" s="596" t="s">
        <v>625</v>
      </c>
      <c r="H12" s="595">
        <v>6</v>
      </c>
      <c r="I12" s="589"/>
      <c r="J12" s="593" t="s">
        <v>105</v>
      </c>
      <c r="K12" s="596" t="s">
        <v>611</v>
      </c>
      <c r="L12" s="595">
        <v>8</v>
      </c>
      <c r="M12" s="589"/>
      <c r="N12" s="593" t="s">
        <v>105</v>
      </c>
      <c r="O12" s="596" t="s">
        <v>552</v>
      </c>
      <c r="P12" s="595">
        <v>4</v>
      </c>
    </row>
    <row r="13" spans="2:18" ht="12.95" customHeight="1">
      <c r="B13" s="593" t="s">
        <v>106</v>
      </c>
      <c r="C13" s="594" t="s">
        <v>754</v>
      </c>
      <c r="D13" s="595">
        <v>0</v>
      </c>
      <c r="E13" s="589"/>
      <c r="F13" s="593" t="s">
        <v>106</v>
      </c>
      <c r="G13" s="596" t="s">
        <v>763</v>
      </c>
      <c r="H13" s="595">
        <v>0</v>
      </c>
      <c r="I13" s="589"/>
      <c r="J13" s="593" t="s">
        <v>106</v>
      </c>
      <c r="K13" s="596" t="s">
        <v>612</v>
      </c>
      <c r="L13" s="595">
        <v>0</v>
      </c>
      <c r="M13" s="589"/>
      <c r="N13" s="593" t="s">
        <v>106</v>
      </c>
      <c r="O13" s="596" t="s">
        <v>553</v>
      </c>
      <c r="P13" s="595">
        <v>0</v>
      </c>
      <c r="R13" s="5"/>
    </row>
    <row r="14" spans="2:18" ht="12.95" customHeight="1">
      <c r="B14" s="593"/>
      <c r="C14" s="598" t="s">
        <v>28</v>
      </c>
      <c r="D14" s="599">
        <f>SUM(D6:D13)</f>
        <v>25</v>
      </c>
      <c r="E14" s="589"/>
      <c r="F14" s="593"/>
      <c r="G14" s="600" t="s">
        <v>28</v>
      </c>
      <c r="H14" s="599">
        <f>SUM(H6:H13)</f>
        <v>21</v>
      </c>
      <c r="I14" s="589"/>
      <c r="J14" s="593"/>
      <c r="K14" s="598" t="s">
        <v>28</v>
      </c>
      <c r="L14" s="599">
        <f>SUM(L6:L13)</f>
        <v>12</v>
      </c>
      <c r="M14" s="589"/>
      <c r="N14" s="593"/>
      <c r="O14" s="598" t="s">
        <v>28</v>
      </c>
      <c r="P14" s="599">
        <f>SUM(P6:P13)</f>
        <v>28</v>
      </c>
    </row>
    <row r="15" spans="2:18" ht="12.95" customHeight="1">
      <c r="B15" s="589"/>
      <c r="C15" s="589"/>
      <c r="D15" s="601"/>
      <c r="E15" s="589"/>
      <c r="F15" s="589"/>
      <c r="G15" s="589"/>
      <c r="H15" s="601"/>
      <c r="I15" s="589"/>
      <c r="J15" s="589"/>
      <c r="K15" s="602"/>
      <c r="L15" s="601"/>
      <c r="M15" s="589"/>
      <c r="N15" s="589"/>
      <c r="P15" s="601"/>
      <c r="R15" s="5"/>
    </row>
    <row r="16" spans="2:18" ht="12.95" customHeight="1">
      <c r="B16" s="854" t="str">
        <f>'[6]Team Totals'!$A$19</f>
        <v>Dogs</v>
      </c>
      <c r="C16" s="855"/>
      <c r="D16" s="592" t="s">
        <v>210</v>
      </c>
      <c r="E16" s="589"/>
      <c r="F16" s="854" t="s">
        <v>408</v>
      </c>
      <c r="G16" s="855"/>
      <c r="H16" s="592" t="s">
        <v>210</v>
      </c>
      <c r="I16" s="589"/>
      <c r="J16" s="854" t="str">
        <f>'[6]Team Totals'!$A$13</f>
        <v>Gamblers</v>
      </c>
      <c r="K16" s="855"/>
      <c r="L16" s="592" t="s">
        <v>210</v>
      </c>
      <c r="M16" s="589"/>
      <c r="N16" s="854" t="str">
        <f>'[6]Team Totals'!$A$5</f>
        <v>Grenadiers</v>
      </c>
      <c r="O16" s="855"/>
      <c r="P16" s="592" t="s">
        <v>210</v>
      </c>
    </row>
    <row r="17" spans="2:18" ht="12.95" customHeight="1">
      <c r="B17" s="593" t="s">
        <v>102</v>
      </c>
      <c r="C17" s="596" t="s">
        <v>728</v>
      </c>
      <c r="D17" s="595">
        <v>6</v>
      </c>
      <c r="E17" s="589"/>
      <c r="F17" s="593" t="s">
        <v>102</v>
      </c>
      <c r="G17" s="596" t="s">
        <v>641</v>
      </c>
      <c r="H17" s="595">
        <v>21</v>
      </c>
      <c r="I17" s="589"/>
      <c r="J17" s="593" t="s">
        <v>102</v>
      </c>
      <c r="K17" s="596" t="s">
        <v>585</v>
      </c>
      <c r="L17" s="595">
        <v>9</v>
      </c>
      <c r="M17" s="589"/>
      <c r="N17" s="593" t="s">
        <v>102</v>
      </c>
      <c r="O17" s="603" t="s">
        <v>530</v>
      </c>
      <c r="P17" s="595">
        <v>9</v>
      </c>
      <c r="R17" s="31"/>
    </row>
    <row r="18" spans="2:18" ht="12.95" customHeight="1">
      <c r="B18" s="593" t="s">
        <v>103</v>
      </c>
      <c r="C18" s="596" t="s">
        <v>731</v>
      </c>
      <c r="D18" s="595">
        <v>9</v>
      </c>
      <c r="E18" s="589"/>
      <c r="F18" s="593" t="s">
        <v>103</v>
      </c>
      <c r="G18" s="596" t="s">
        <v>644</v>
      </c>
      <c r="H18" s="595">
        <v>0</v>
      </c>
      <c r="I18" s="589"/>
      <c r="J18" s="593" t="s">
        <v>103</v>
      </c>
      <c r="K18" s="596" t="s">
        <v>589</v>
      </c>
      <c r="L18" s="595">
        <v>12</v>
      </c>
      <c r="M18" s="589"/>
      <c r="N18" s="593" t="s">
        <v>103</v>
      </c>
      <c r="O18" s="603" t="s">
        <v>533</v>
      </c>
      <c r="P18" s="595">
        <v>0</v>
      </c>
      <c r="R18" s="31"/>
    </row>
    <row r="19" spans="2:18" ht="12.95" customHeight="1">
      <c r="B19" s="593" t="s">
        <v>103</v>
      </c>
      <c r="C19" s="596" t="s">
        <v>732</v>
      </c>
      <c r="D19" s="595">
        <v>0</v>
      </c>
      <c r="E19" s="589"/>
      <c r="F19" s="593" t="s">
        <v>103</v>
      </c>
      <c r="G19" s="596" t="s">
        <v>645</v>
      </c>
      <c r="H19" s="595">
        <v>13</v>
      </c>
      <c r="I19" s="589"/>
      <c r="J19" s="593" t="s">
        <v>103</v>
      </c>
      <c r="K19" s="596" t="s">
        <v>590</v>
      </c>
      <c r="L19" s="595">
        <v>0</v>
      </c>
      <c r="M19" s="589"/>
      <c r="N19" s="593" t="s">
        <v>103</v>
      </c>
      <c r="O19" s="603" t="s">
        <v>1011</v>
      </c>
      <c r="P19" s="595">
        <v>0</v>
      </c>
      <c r="R19" s="31"/>
    </row>
    <row r="20" spans="2:18" ht="12.95" customHeight="1">
      <c r="B20" s="593" t="s">
        <v>104</v>
      </c>
      <c r="C20" s="596" t="s">
        <v>735</v>
      </c>
      <c r="D20" s="595">
        <v>6</v>
      </c>
      <c r="E20" s="589"/>
      <c r="F20" s="593" t="s">
        <v>104</v>
      </c>
      <c r="G20" s="596" t="s">
        <v>648</v>
      </c>
      <c r="H20" s="595">
        <v>0</v>
      </c>
      <c r="I20" s="589"/>
      <c r="J20" s="593" t="s">
        <v>104</v>
      </c>
      <c r="K20" s="596" t="s">
        <v>592</v>
      </c>
      <c r="L20" s="595">
        <v>0</v>
      </c>
      <c r="M20" s="589"/>
      <c r="N20" s="593" t="s">
        <v>104</v>
      </c>
      <c r="O20" s="603" t="s">
        <v>535</v>
      </c>
      <c r="P20" s="595">
        <v>0</v>
      </c>
      <c r="R20" s="31"/>
    </row>
    <row r="21" spans="2:18" ht="12.95" customHeight="1">
      <c r="B21" s="593" t="s">
        <v>104</v>
      </c>
      <c r="C21" s="596" t="s">
        <v>739</v>
      </c>
      <c r="D21" s="595">
        <v>0</v>
      </c>
      <c r="E21" s="589"/>
      <c r="F21" s="593" t="s">
        <v>104</v>
      </c>
      <c r="G21" s="596" t="s">
        <v>649</v>
      </c>
      <c r="H21" s="595">
        <v>0</v>
      </c>
      <c r="I21" s="589"/>
      <c r="J21" s="593" t="s">
        <v>104</v>
      </c>
      <c r="K21" s="596" t="s">
        <v>595</v>
      </c>
      <c r="L21" s="595">
        <v>0</v>
      </c>
      <c r="M21" s="589"/>
      <c r="N21" s="593" t="s">
        <v>104</v>
      </c>
      <c r="O21" s="603" t="s">
        <v>537</v>
      </c>
      <c r="P21" s="595">
        <v>0</v>
      </c>
      <c r="R21" s="31"/>
    </row>
    <row r="22" spans="2:18" ht="12.95" customHeight="1">
      <c r="B22" s="593" t="s">
        <v>104</v>
      </c>
      <c r="C22" s="596" t="s">
        <v>999</v>
      </c>
      <c r="D22" s="595">
        <v>0</v>
      </c>
      <c r="E22" s="589"/>
      <c r="F22" s="593" t="s">
        <v>104</v>
      </c>
      <c r="G22" s="596" t="s">
        <v>651</v>
      </c>
      <c r="H22" s="595">
        <v>0</v>
      </c>
      <c r="I22" s="589"/>
      <c r="J22" s="593" t="s">
        <v>104</v>
      </c>
      <c r="K22" s="596" t="s">
        <v>591</v>
      </c>
      <c r="L22" s="595">
        <v>0</v>
      </c>
      <c r="M22" s="589"/>
      <c r="N22" s="593" t="s">
        <v>104</v>
      </c>
      <c r="O22" s="604" t="s">
        <v>970</v>
      </c>
      <c r="P22" s="595">
        <v>0</v>
      </c>
      <c r="R22" s="31"/>
    </row>
    <row r="23" spans="2:18" ht="12.95" customHeight="1">
      <c r="B23" s="593" t="s">
        <v>105</v>
      </c>
      <c r="C23" s="596" t="s">
        <v>740</v>
      </c>
      <c r="D23" s="595">
        <v>7</v>
      </c>
      <c r="E23" s="589"/>
      <c r="F23" s="593" t="s">
        <v>105</v>
      </c>
      <c r="G23" s="596" t="s">
        <v>653</v>
      </c>
      <c r="H23" s="595">
        <v>8</v>
      </c>
      <c r="I23" s="589"/>
      <c r="J23" s="593" t="s">
        <v>105</v>
      </c>
      <c r="K23" s="596" t="s">
        <v>597</v>
      </c>
      <c r="L23" s="595">
        <v>11</v>
      </c>
      <c r="M23" s="589"/>
      <c r="N23" s="593" t="s">
        <v>105</v>
      </c>
      <c r="O23" s="603" t="s">
        <v>538</v>
      </c>
      <c r="P23" s="595">
        <v>11</v>
      </c>
      <c r="R23" s="31"/>
    </row>
    <row r="24" spans="2:18" ht="12.95" customHeight="1">
      <c r="B24" s="593" t="s">
        <v>106</v>
      </c>
      <c r="C24" s="596" t="s">
        <v>742</v>
      </c>
      <c r="D24" s="595">
        <v>12</v>
      </c>
      <c r="E24" s="589"/>
      <c r="F24" s="593" t="s">
        <v>106</v>
      </c>
      <c r="G24" s="596" t="s">
        <v>655</v>
      </c>
      <c r="H24" s="595">
        <v>0</v>
      </c>
      <c r="I24" s="589"/>
      <c r="J24" s="593" t="s">
        <v>106</v>
      </c>
      <c r="K24" s="596" t="s">
        <v>598</v>
      </c>
      <c r="L24" s="595">
        <v>0</v>
      </c>
      <c r="M24" s="589"/>
      <c r="N24" s="593" t="s">
        <v>106</v>
      </c>
      <c r="O24" s="603" t="s">
        <v>423</v>
      </c>
      <c r="P24" s="595">
        <v>0</v>
      </c>
      <c r="R24" s="31"/>
    </row>
    <row r="25" spans="2:18" ht="12.95" customHeight="1">
      <c r="B25" s="593"/>
      <c r="C25" s="598" t="s">
        <v>28</v>
      </c>
      <c r="D25" s="599">
        <f>SUM(D17:D24)</f>
        <v>40</v>
      </c>
      <c r="E25" s="589"/>
      <c r="F25" s="593"/>
      <c r="G25" s="600" t="s">
        <v>28</v>
      </c>
      <c r="H25" s="599">
        <f>SUM(H17:H24)</f>
        <v>42</v>
      </c>
      <c r="I25" s="589"/>
      <c r="J25" s="593"/>
      <c r="K25" s="598" t="s">
        <v>28</v>
      </c>
      <c r="L25" s="599">
        <f>SUM(L17:L24)</f>
        <v>32</v>
      </c>
      <c r="M25" s="589"/>
      <c r="N25" s="593"/>
      <c r="O25" s="598" t="s">
        <v>28</v>
      </c>
      <c r="P25" s="599">
        <f>SUM(P17:P24)</f>
        <v>20</v>
      </c>
    </row>
    <row r="26" spans="2:18" ht="12.95" customHeight="1">
      <c r="B26" s="589"/>
      <c r="C26" s="589"/>
      <c r="D26" s="601"/>
      <c r="E26" s="589"/>
      <c r="F26" s="589"/>
      <c r="G26" s="589"/>
      <c r="H26" s="601"/>
      <c r="I26" s="589"/>
      <c r="J26" s="589"/>
      <c r="K26" s="589"/>
      <c r="L26" s="601"/>
      <c r="M26" s="589"/>
      <c r="N26" s="589"/>
      <c r="O26" s="589"/>
      <c r="P26" s="601"/>
      <c r="R26" s="5"/>
    </row>
    <row r="27" spans="2:18" ht="12.95" customHeight="1">
      <c r="B27" s="854" t="s">
        <v>149</v>
      </c>
      <c r="C27" s="855"/>
      <c r="D27" s="592" t="s">
        <v>210</v>
      </c>
      <c r="E27" s="589"/>
      <c r="F27" s="854" t="s">
        <v>24</v>
      </c>
      <c r="G27" s="855"/>
      <c r="H27" s="592" t="s">
        <v>210</v>
      </c>
      <c r="I27" s="589"/>
      <c r="J27" s="857" t="s">
        <v>19</v>
      </c>
      <c r="K27" s="858"/>
      <c r="L27" s="605" t="s">
        <v>925</v>
      </c>
      <c r="M27" s="589"/>
      <c r="N27" s="854" t="s">
        <v>82</v>
      </c>
      <c r="O27" s="855"/>
      <c r="P27" s="592" t="s">
        <v>210</v>
      </c>
      <c r="R27" s="5"/>
    </row>
    <row r="28" spans="2:18" ht="12.95" customHeight="1">
      <c r="B28" s="593" t="s">
        <v>102</v>
      </c>
      <c r="C28" s="596" t="s">
        <v>713</v>
      </c>
      <c r="D28" s="595">
        <v>3</v>
      </c>
      <c r="E28" s="589"/>
      <c r="F28" s="593" t="s">
        <v>102</v>
      </c>
      <c r="G28" s="596" t="s">
        <v>572</v>
      </c>
      <c r="H28" s="595">
        <v>6</v>
      </c>
      <c r="I28" s="589"/>
      <c r="J28" s="593" t="s">
        <v>102</v>
      </c>
      <c r="K28" s="596" t="s">
        <v>684</v>
      </c>
      <c r="L28" s="595">
        <v>3</v>
      </c>
      <c r="M28" s="589"/>
      <c r="N28" s="593" t="s">
        <v>102</v>
      </c>
      <c r="O28" s="596" t="s">
        <v>557</v>
      </c>
      <c r="P28" s="595">
        <v>1</v>
      </c>
      <c r="R28" s="4"/>
    </row>
    <row r="29" spans="2:18" ht="12.95" customHeight="1">
      <c r="B29" s="593" t="s">
        <v>103</v>
      </c>
      <c r="C29" s="596" t="s">
        <v>717</v>
      </c>
      <c r="D29" s="595">
        <v>0</v>
      </c>
      <c r="E29" s="589"/>
      <c r="F29" s="593" t="s">
        <v>103</v>
      </c>
      <c r="G29" s="596" t="s">
        <v>574</v>
      </c>
      <c r="H29" s="595">
        <v>3</v>
      </c>
      <c r="I29" s="589"/>
      <c r="J29" s="593" t="s">
        <v>103</v>
      </c>
      <c r="K29" s="596" t="s">
        <v>689</v>
      </c>
      <c r="L29" s="595">
        <v>0</v>
      </c>
      <c r="M29" s="589"/>
      <c r="N29" s="593" t="s">
        <v>103</v>
      </c>
      <c r="O29" s="596" t="s">
        <v>558</v>
      </c>
      <c r="P29" s="595">
        <v>6</v>
      </c>
      <c r="R29" s="4"/>
    </row>
    <row r="30" spans="2:18" ht="12.95" customHeight="1">
      <c r="B30" s="593" t="s">
        <v>103</v>
      </c>
      <c r="C30" s="596" t="s">
        <v>716</v>
      </c>
      <c r="D30" s="595">
        <v>0</v>
      </c>
      <c r="E30" s="589"/>
      <c r="F30" s="593" t="s">
        <v>103</v>
      </c>
      <c r="G30" s="596" t="s">
        <v>955</v>
      </c>
      <c r="H30" s="595">
        <v>6</v>
      </c>
      <c r="I30" s="589"/>
      <c r="J30" s="593" t="s">
        <v>103</v>
      </c>
      <c r="K30" s="596" t="s">
        <v>686</v>
      </c>
      <c r="L30" s="595">
        <v>12</v>
      </c>
      <c r="M30" s="589"/>
      <c r="N30" s="593" t="s">
        <v>103</v>
      </c>
      <c r="O30" s="596" t="s">
        <v>561</v>
      </c>
      <c r="P30" s="595">
        <v>6</v>
      </c>
      <c r="R30" s="4"/>
    </row>
    <row r="31" spans="2:18" ht="12.95" customHeight="1">
      <c r="B31" s="593" t="s">
        <v>104</v>
      </c>
      <c r="C31" s="596" t="s">
        <v>719</v>
      </c>
      <c r="D31" s="595">
        <v>0</v>
      </c>
      <c r="E31" s="589"/>
      <c r="F31" s="593" t="s">
        <v>104</v>
      </c>
      <c r="G31" s="596" t="s">
        <v>576</v>
      </c>
      <c r="H31" s="595">
        <v>0</v>
      </c>
      <c r="I31" s="589"/>
      <c r="J31" s="593" t="s">
        <v>104</v>
      </c>
      <c r="K31" s="596" t="s">
        <v>691</v>
      </c>
      <c r="L31" s="595">
        <v>0</v>
      </c>
      <c r="M31" s="589"/>
      <c r="N31" s="593" t="s">
        <v>104</v>
      </c>
      <c r="O31" s="596" t="s">
        <v>562</v>
      </c>
      <c r="P31" s="595">
        <v>3</v>
      </c>
      <c r="R31" s="4"/>
    </row>
    <row r="32" spans="2:18" ht="12.95" customHeight="1">
      <c r="B32" s="593" t="s">
        <v>104</v>
      </c>
      <c r="C32" s="596" t="s">
        <v>720</v>
      </c>
      <c r="D32" s="595">
        <v>0</v>
      </c>
      <c r="E32" s="589"/>
      <c r="F32" s="593" t="s">
        <v>104</v>
      </c>
      <c r="G32" s="596" t="s">
        <v>892</v>
      </c>
      <c r="H32" s="595">
        <v>0</v>
      </c>
      <c r="I32" s="589"/>
      <c r="J32" s="593" t="s">
        <v>104</v>
      </c>
      <c r="K32" s="596" t="s">
        <v>692</v>
      </c>
      <c r="L32" s="595">
        <v>6</v>
      </c>
      <c r="M32" s="589"/>
      <c r="N32" s="593" t="s">
        <v>104</v>
      </c>
      <c r="O32" s="596" t="s">
        <v>563</v>
      </c>
      <c r="P32" s="595">
        <v>0</v>
      </c>
      <c r="R32" s="39"/>
    </row>
    <row r="33" spans="2:19" ht="12.95" customHeight="1">
      <c r="B33" s="593" t="s">
        <v>104</v>
      </c>
      <c r="C33" s="596" t="s">
        <v>722</v>
      </c>
      <c r="D33" s="595">
        <v>3</v>
      </c>
      <c r="E33" s="589"/>
      <c r="F33" s="593" t="s">
        <v>104</v>
      </c>
      <c r="G33" s="596" t="s">
        <v>1020</v>
      </c>
      <c r="H33" s="595">
        <v>0</v>
      </c>
      <c r="I33" s="589"/>
      <c r="J33" s="593" t="s">
        <v>104</v>
      </c>
      <c r="K33" s="596" t="s">
        <v>690</v>
      </c>
      <c r="L33" s="595">
        <v>3</v>
      </c>
      <c r="M33" s="589"/>
      <c r="N33" s="593" t="s">
        <v>104</v>
      </c>
      <c r="O33" s="596" t="s">
        <v>566</v>
      </c>
      <c r="P33" s="595">
        <v>0</v>
      </c>
      <c r="R33" s="4"/>
    </row>
    <row r="34" spans="2:19" ht="12.95" customHeight="1">
      <c r="B34" s="593" t="s">
        <v>105</v>
      </c>
      <c r="C34" s="596" t="s">
        <v>725</v>
      </c>
      <c r="D34" s="595">
        <v>8</v>
      </c>
      <c r="E34" s="589"/>
      <c r="F34" s="593" t="s">
        <v>105</v>
      </c>
      <c r="G34" s="596" t="s">
        <v>581</v>
      </c>
      <c r="H34" s="595">
        <v>9</v>
      </c>
      <c r="I34" s="589"/>
      <c r="J34" s="593" t="s">
        <v>105</v>
      </c>
      <c r="K34" s="596" t="s">
        <v>696</v>
      </c>
      <c r="L34" s="595">
        <v>9</v>
      </c>
      <c r="M34" s="589"/>
      <c r="N34" s="593" t="s">
        <v>105</v>
      </c>
      <c r="O34" s="596" t="s">
        <v>568</v>
      </c>
      <c r="P34" s="595">
        <v>14</v>
      </c>
      <c r="R34" s="4"/>
    </row>
    <row r="35" spans="2:19" ht="12.95" customHeight="1">
      <c r="B35" s="593" t="s">
        <v>106</v>
      </c>
      <c r="C35" s="596" t="s">
        <v>726</v>
      </c>
      <c r="D35" s="595">
        <v>0</v>
      </c>
      <c r="E35" s="589"/>
      <c r="F35" s="593" t="s">
        <v>106</v>
      </c>
      <c r="G35" s="596" t="s">
        <v>584</v>
      </c>
      <c r="H35" s="595">
        <v>0</v>
      </c>
      <c r="I35" s="589"/>
      <c r="J35" s="593" t="s">
        <v>106</v>
      </c>
      <c r="K35" s="596" t="s">
        <v>697</v>
      </c>
      <c r="L35" s="595">
        <v>12</v>
      </c>
      <c r="M35" s="589"/>
      <c r="N35" s="593" t="s">
        <v>106</v>
      </c>
      <c r="O35" s="596" t="s">
        <v>569</v>
      </c>
      <c r="P35" s="595">
        <v>0</v>
      </c>
      <c r="R35" s="4"/>
    </row>
    <row r="36" spans="2:19" ht="12.95" customHeight="1">
      <c r="B36" s="593"/>
      <c r="C36" s="598" t="s">
        <v>28</v>
      </c>
      <c r="D36" s="599">
        <f>SUM(D28:D35)</f>
        <v>14</v>
      </c>
      <c r="E36" s="589"/>
      <c r="F36" s="593"/>
      <c r="G36" s="598" t="s">
        <v>28</v>
      </c>
      <c r="H36" s="599">
        <f>SUM(H28:H35)</f>
        <v>24</v>
      </c>
      <c r="I36" s="589"/>
      <c r="J36" s="593"/>
      <c r="K36" s="598" t="s">
        <v>28</v>
      </c>
      <c r="L36" s="599">
        <f>SUM(L28:L35)</f>
        <v>45</v>
      </c>
      <c r="M36" s="589"/>
      <c r="N36" s="596"/>
      <c r="O36" s="600" t="s">
        <v>28</v>
      </c>
      <c r="P36" s="599">
        <f>SUM(P28:P35)</f>
        <v>30</v>
      </c>
    </row>
    <row r="37" spans="2:19" ht="12.95" customHeight="1">
      <c r="B37" s="589"/>
      <c r="C37" s="589"/>
      <c r="D37" s="601"/>
      <c r="E37" s="589"/>
      <c r="F37" s="589"/>
      <c r="G37" s="588"/>
      <c r="H37" s="601"/>
      <c r="I37" s="589"/>
      <c r="J37" s="589"/>
      <c r="K37" s="588"/>
      <c r="L37" s="606"/>
      <c r="M37" s="589"/>
      <c r="N37" s="589"/>
      <c r="O37" s="588"/>
      <c r="P37" s="601"/>
    </row>
    <row r="38" spans="2:19" ht="12.95" customHeight="1">
      <c r="B38" s="854" t="s">
        <v>57</v>
      </c>
      <c r="C38" s="855"/>
      <c r="D38" s="592" t="s">
        <v>210</v>
      </c>
      <c r="E38" s="589"/>
      <c r="F38" s="851" t="str">
        <f>'[6]Team Totals'!$A$28</f>
        <v>Bandits</v>
      </c>
      <c r="G38" s="852"/>
      <c r="H38" s="592" t="s">
        <v>210</v>
      </c>
      <c r="I38" s="589"/>
      <c r="J38" s="851" t="str">
        <f>'[6]Team Totals'!$A$14</f>
        <v>Bellcows</v>
      </c>
      <c r="K38" s="852"/>
      <c r="L38" s="592" t="s">
        <v>210</v>
      </c>
      <c r="M38" s="589"/>
      <c r="N38" s="859" t="s">
        <v>150</v>
      </c>
      <c r="O38" s="859"/>
      <c r="P38" s="592" t="s">
        <v>210</v>
      </c>
      <c r="Q38" s="5"/>
      <c r="R38" s="28"/>
    </row>
    <row r="39" spans="2:19" ht="12.95" customHeight="1">
      <c r="B39" s="593" t="s">
        <v>102</v>
      </c>
      <c r="C39" s="596" t="s">
        <v>699</v>
      </c>
      <c r="D39" s="595">
        <v>6</v>
      </c>
      <c r="E39" s="589"/>
      <c r="F39" s="593" t="s">
        <v>102</v>
      </c>
      <c r="G39" s="596" t="s">
        <v>658</v>
      </c>
      <c r="H39" s="595">
        <v>9</v>
      </c>
      <c r="I39" s="589"/>
      <c r="J39" s="593" t="s">
        <v>102</v>
      </c>
      <c r="K39" s="596" t="s">
        <v>628</v>
      </c>
      <c r="L39" s="595">
        <v>6</v>
      </c>
      <c r="M39" s="589"/>
      <c r="N39" s="593" t="s">
        <v>102</v>
      </c>
      <c r="O39" s="596" t="s">
        <v>670</v>
      </c>
      <c r="P39" s="595">
        <v>6</v>
      </c>
      <c r="Q39" s="5"/>
      <c r="R39" s="28"/>
    </row>
    <row r="40" spans="2:19" ht="12.95" customHeight="1">
      <c r="B40" s="593" t="s">
        <v>103</v>
      </c>
      <c r="C40" s="596" t="s">
        <v>703</v>
      </c>
      <c r="D40" s="595">
        <v>0</v>
      </c>
      <c r="E40" s="589"/>
      <c r="F40" s="593" t="s">
        <v>103</v>
      </c>
      <c r="G40" s="596" t="s">
        <v>660</v>
      </c>
      <c r="H40" s="595">
        <v>12</v>
      </c>
      <c r="I40" s="589"/>
      <c r="J40" s="593" t="s">
        <v>103</v>
      </c>
      <c r="K40" s="596" t="s">
        <v>493</v>
      </c>
      <c r="L40" s="595">
        <v>0</v>
      </c>
      <c r="M40" s="589"/>
      <c r="N40" s="593" t="s">
        <v>103</v>
      </c>
      <c r="O40" s="596" t="s">
        <v>673</v>
      </c>
      <c r="P40" s="595">
        <v>6</v>
      </c>
      <c r="Q40" s="35"/>
      <c r="S40" s="40"/>
    </row>
    <row r="41" spans="2:19" ht="12.95" customHeight="1">
      <c r="B41" s="593" t="s">
        <v>103</v>
      </c>
      <c r="C41" s="596" t="s">
        <v>702</v>
      </c>
      <c r="D41" s="595">
        <v>0</v>
      </c>
      <c r="E41" s="589"/>
      <c r="F41" s="593" t="s">
        <v>103</v>
      </c>
      <c r="G41" s="596" t="s">
        <v>884</v>
      </c>
      <c r="H41" s="595">
        <v>0</v>
      </c>
      <c r="I41" s="589"/>
      <c r="J41" s="593" t="s">
        <v>103</v>
      </c>
      <c r="K41" s="596" t="s">
        <v>631</v>
      </c>
      <c r="L41" s="595">
        <v>0</v>
      </c>
      <c r="M41" s="589"/>
      <c r="N41" s="593" t="s">
        <v>103</v>
      </c>
      <c r="O41" s="596" t="s">
        <v>676</v>
      </c>
      <c r="P41" s="595">
        <v>6</v>
      </c>
      <c r="Q41" s="35"/>
      <c r="S41" s="40"/>
    </row>
    <row r="42" spans="2:19" ht="12.95" customHeight="1">
      <c r="B42" s="593" t="s">
        <v>104</v>
      </c>
      <c r="C42" s="596" t="s">
        <v>705</v>
      </c>
      <c r="D42" s="595">
        <v>0</v>
      </c>
      <c r="E42" s="589"/>
      <c r="F42" s="593" t="s">
        <v>104</v>
      </c>
      <c r="G42" s="596" t="s">
        <v>491</v>
      </c>
      <c r="H42" s="595">
        <v>3</v>
      </c>
      <c r="I42" s="589"/>
      <c r="J42" s="593" t="s">
        <v>104</v>
      </c>
      <c r="K42" s="596" t="s">
        <v>633</v>
      </c>
      <c r="L42" s="595">
        <v>3</v>
      </c>
      <c r="M42" s="589"/>
      <c r="N42" s="593" t="s">
        <v>104</v>
      </c>
      <c r="O42" s="596" t="s">
        <v>498</v>
      </c>
      <c r="P42" s="595">
        <v>0</v>
      </c>
      <c r="Q42" s="35"/>
      <c r="S42" s="41"/>
    </row>
    <row r="43" spans="2:19" ht="12.95" customHeight="1">
      <c r="B43" s="593" t="s">
        <v>104</v>
      </c>
      <c r="C43" s="596" t="s">
        <v>706</v>
      </c>
      <c r="D43" s="595">
        <v>3</v>
      </c>
      <c r="E43" s="589"/>
      <c r="F43" s="593" t="s">
        <v>104</v>
      </c>
      <c r="G43" s="596" t="s">
        <v>664</v>
      </c>
      <c r="H43" s="595">
        <v>0</v>
      </c>
      <c r="I43" s="589"/>
      <c r="J43" s="593" t="s">
        <v>104</v>
      </c>
      <c r="K43" s="596" t="s">
        <v>636</v>
      </c>
      <c r="L43" s="595">
        <v>0</v>
      </c>
      <c r="M43" s="589"/>
      <c r="N43" s="593" t="s">
        <v>104</v>
      </c>
      <c r="O43" s="596" t="s">
        <v>677</v>
      </c>
      <c r="P43" s="595">
        <v>0</v>
      </c>
      <c r="Q43" s="35"/>
      <c r="S43" s="41"/>
    </row>
    <row r="44" spans="2:19" ht="12.95" customHeight="1">
      <c r="B44" s="593" t="s">
        <v>104</v>
      </c>
      <c r="C44" s="596" t="s">
        <v>708</v>
      </c>
      <c r="D44" s="595">
        <v>0</v>
      </c>
      <c r="E44" s="589"/>
      <c r="F44" s="593" t="s">
        <v>104</v>
      </c>
      <c r="G44" s="596" t="s">
        <v>666</v>
      </c>
      <c r="H44" s="595">
        <v>0</v>
      </c>
      <c r="I44" s="589"/>
      <c r="J44" s="593" t="s">
        <v>104</v>
      </c>
      <c r="K44" s="596" t="s">
        <v>635</v>
      </c>
      <c r="L44" s="595">
        <v>3</v>
      </c>
      <c r="M44" s="589"/>
      <c r="N44" s="593" t="s">
        <v>104</v>
      </c>
      <c r="O44" s="596" t="s">
        <v>497</v>
      </c>
      <c r="P44" s="595">
        <v>3</v>
      </c>
      <c r="Q44" s="35"/>
      <c r="S44" s="41"/>
    </row>
    <row r="45" spans="2:19" ht="12.95" customHeight="1">
      <c r="B45" s="593" t="s">
        <v>105</v>
      </c>
      <c r="C45" s="596" t="s">
        <v>710</v>
      </c>
      <c r="D45" s="595">
        <v>13</v>
      </c>
      <c r="E45" s="589"/>
      <c r="F45" s="593" t="s">
        <v>105</v>
      </c>
      <c r="G45" s="596" t="s">
        <v>667</v>
      </c>
      <c r="H45" s="595">
        <v>6</v>
      </c>
      <c r="I45" s="589"/>
      <c r="J45" s="593" t="s">
        <v>105</v>
      </c>
      <c r="K45" s="596" t="s">
        <v>638</v>
      </c>
      <c r="L45" s="595">
        <v>11</v>
      </c>
      <c r="M45" s="589"/>
      <c r="N45" s="593" t="s">
        <v>105</v>
      </c>
      <c r="O45" s="596" t="s">
        <v>680</v>
      </c>
      <c r="P45" s="595">
        <v>2</v>
      </c>
      <c r="Q45" s="35"/>
      <c r="S45" s="41"/>
    </row>
    <row r="46" spans="2:19" ht="12.95" customHeight="1">
      <c r="B46" s="593" t="s">
        <v>106</v>
      </c>
      <c r="C46" s="596" t="s">
        <v>712</v>
      </c>
      <c r="D46" s="595">
        <v>2</v>
      </c>
      <c r="E46" s="589"/>
      <c r="F46" s="593" t="s">
        <v>106</v>
      </c>
      <c r="G46" s="596" t="s">
        <v>668</v>
      </c>
      <c r="H46" s="595">
        <v>0</v>
      </c>
      <c r="I46" s="589"/>
      <c r="J46" s="593" t="s">
        <v>106</v>
      </c>
      <c r="K46" s="596" t="s">
        <v>639</v>
      </c>
      <c r="L46" s="595">
        <v>0</v>
      </c>
      <c r="M46" s="589"/>
      <c r="N46" s="593" t="s">
        <v>106</v>
      </c>
      <c r="O46" s="596" t="s">
        <v>682</v>
      </c>
      <c r="P46" s="595">
        <v>0</v>
      </c>
      <c r="Q46" s="35"/>
      <c r="S46" s="41"/>
    </row>
    <row r="47" spans="2:19" ht="12.95" customHeight="1">
      <c r="B47" s="593"/>
      <c r="C47" s="598" t="s">
        <v>28</v>
      </c>
      <c r="D47" s="599">
        <f>SUM(D39:D46)</f>
        <v>24</v>
      </c>
      <c r="E47" s="589"/>
      <c r="F47" s="593"/>
      <c r="G47" s="598" t="s">
        <v>28</v>
      </c>
      <c r="H47" s="599">
        <f>SUM(H39:H46)</f>
        <v>30</v>
      </c>
      <c r="I47" s="589"/>
      <c r="J47" s="593"/>
      <c r="K47" s="598" t="s">
        <v>28</v>
      </c>
      <c r="L47" s="599">
        <f>SUM(L39:L46)</f>
        <v>23</v>
      </c>
      <c r="M47" s="589"/>
      <c r="N47" s="593"/>
      <c r="O47" s="598" t="s">
        <v>28</v>
      </c>
      <c r="P47" s="599">
        <f>SUM(P39:P46)</f>
        <v>23</v>
      </c>
      <c r="Q47" s="35"/>
      <c r="S47" s="41"/>
    </row>
    <row r="48" spans="2:19" ht="12.95" customHeight="1"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35"/>
      <c r="S48" s="41"/>
    </row>
    <row r="49" spans="2:21" ht="12.95" customHeight="1">
      <c r="B49" s="853" t="s">
        <v>30</v>
      </c>
      <c r="C49" s="853"/>
      <c r="D49" s="853"/>
      <c r="E49" s="853"/>
      <c r="F49" s="853"/>
      <c r="G49" s="853"/>
      <c r="H49" s="853"/>
      <c r="I49" s="853"/>
      <c r="J49" s="853"/>
      <c r="K49" s="853"/>
      <c r="L49" s="853"/>
      <c r="M49" s="853"/>
      <c r="N49" s="853"/>
      <c r="O49" s="608" t="s">
        <v>75</v>
      </c>
      <c r="P49" s="609"/>
      <c r="Q49" s="35"/>
      <c r="R49" s="761"/>
      <c r="S49" s="761"/>
      <c r="T49" s="761"/>
    </row>
    <row r="50" spans="2:21" ht="12.95" customHeight="1">
      <c r="B50" s="204" t="s">
        <v>31</v>
      </c>
      <c r="C50" s="610" t="s">
        <v>1043</v>
      </c>
      <c r="D50" s="611">
        <f>D25</f>
        <v>40</v>
      </c>
      <c r="E50" s="612"/>
      <c r="F50" s="258" t="s">
        <v>81</v>
      </c>
      <c r="G50" s="610" t="s">
        <v>150</v>
      </c>
      <c r="H50" s="611">
        <f>P47</f>
        <v>23</v>
      </c>
      <c r="I50" s="612"/>
      <c r="J50" s="62" t="s">
        <v>31</v>
      </c>
      <c r="K50" s="610" t="s">
        <v>887</v>
      </c>
      <c r="L50" s="611">
        <f>H25</f>
        <v>42</v>
      </c>
      <c r="M50" s="612"/>
      <c r="N50" s="613"/>
      <c r="O50" s="610" t="s">
        <v>107</v>
      </c>
      <c r="P50" s="614">
        <f>D14</f>
        <v>25</v>
      </c>
      <c r="Q50" s="35"/>
      <c r="R50" s="426"/>
      <c r="S50" s="761"/>
      <c r="T50" s="761"/>
      <c r="U50" s="761"/>
    </row>
    <row r="51" spans="2:21" ht="12.95" customHeight="1">
      <c r="B51" s="615"/>
      <c r="C51" s="588" t="s">
        <v>111</v>
      </c>
      <c r="D51" s="616">
        <f>P25</f>
        <v>20</v>
      </c>
      <c r="E51" s="616"/>
      <c r="F51" s="617"/>
      <c r="G51" s="588" t="s">
        <v>1041</v>
      </c>
      <c r="H51" s="616">
        <f>H14</f>
        <v>21</v>
      </c>
      <c r="I51" s="589"/>
      <c r="J51" s="618"/>
      <c r="K51" s="588" t="s">
        <v>25</v>
      </c>
      <c r="L51" s="616">
        <f>L25</f>
        <v>32</v>
      </c>
      <c r="M51" s="589"/>
      <c r="N51" s="72" t="s">
        <v>31</v>
      </c>
      <c r="O51" s="588" t="s">
        <v>757</v>
      </c>
      <c r="P51" s="619">
        <f>P14</f>
        <v>28</v>
      </c>
      <c r="Q51" s="35"/>
      <c r="R51" s="426"/>
      <c r="S51" s="761"/>
      <c r="T51" s="761"/>
      <c r="U51" s="761"/>
    </row>
    <row r="52" spans="2:21" ht="12.95" customHeight="1">
      <c r="B52" s="620"/>
      <c r="C52" s="621"/>
      <c r="D52" s="621"/>
      <c r="E52" s="589"/>
      <c r="F52" s="601"/>
      <c r="I52" s="589"/>
      <c r="J52" s="601"/>
      <c r="M52" s="589"/>
      <c r="N52" s="589"/>
      <c r="P52" s="149"/>
      <c r="Q52" s="35"/>
      <c r="R52" s="426"/>
      <c r="S52" s="761"/>
      <c r="T52" s="761"/>
      <c r="U52" s="761"/>
    </row>
    <row r="53" spans="2:21" ht="12.95" customHeight="1">
      <c r="B53" s="622" t="s">
        <v>31</v>
      </c>
      <c r="C53" s="588" t="s">
        <v>1042</v>
      </c>
      <c r="D53" s="616">
        <f>P36</f>
        <v>30</v>
      </c>
      <c r="E53" s="589"/>
      <c r="F53" s="617"/>
      <c r="G53" s="588" t="s">
        <v>810</v>
      </c>
      <c r="H53" s="616">
        <f>L14</f>
        <v>12</v>
      </c>
      <c r="I53" s="589"/>
      <c r="J53" s="145" t="s">
        <v>81</v>
      </c>
      <c r="K53" s="588" t="s">
        <v>183</v>
      </c>
      <c r="L53" s="616">
        <f>H47</f>
        <v>30</v>
      </c>
      <c r="M53" s="589"/>
      <c r="N53" s="145" t="s">
        <v>81</v>
      </c>
      <c r="O53" s="588" t="s">
        <v>24</v>
      </c>
      <c r="P53" s="619">
        <f>H36</f>
        <v>24</v>
      </c>
      <c r="R53" s="426"/>
      <c r="S53" s="761"/>
      <c r="T53" s="761"/>
      <c r="U53" s="761"/>
    </row>
    <row r="54" spans="2:21" ht="12.95" customHeight="1">
      <c r="B54" s="623"/>
      <c r="C54" s="624" t="s">
        <v>151</v>
      </c>
      <c r="D54" s="625">
        <f>L47</f>
        <v>23</v>
      </c>
      <c r="E54" s="624"/>
      <c r="F54" s="326" t="s">
        <v>81</v>
      </c>
      <c r="G54" s="624" t="s">
        <v>19</v>
      </c>
      <c r="H54" s="625">
        <f>L36</f>
        <v>45</v>
      </c>
      <c r="I54" s="626"/>
      <c r="J54" s="625"/>
      <c r="K54" s="624" t="s">
        <v>1040</v>
      </c>
      <c r="L54" s="625">
        <f>D47</f>
        <v>24</v>
      </c>
      <c r="M54" s="626"/>
      <c r="N54" s="627"/>
      <c r="O54" s="624" t="s">
        <v>231</v>
      </c>
      <c r="P54" s="628">
        <f>D36</f>
        <v>14</v>
      </c>
      <c r="R54" s="426"/>
      <c r="S54" s="761"/>
      <c r="T54" s="761"/>
      <c r="U54" s="761"/>
    </row>
    <row r="55" spans="2:21" ht="12.95" customHeight="1">
      <c r="B55" s="589"/>
      <c r="C55" s="589"/>
      <c r="D55" s="589"/>
      <c r="E55" s="589"/>
      <c r="F55" s="589"/>
      <c r="G55" s="589"/>
      <c r="H55" s="589"/>
      <c r="I55" s="589"/>
      <c r="J55" s="629"/>
      <c r="K55" s="629"/>
      <c r="L55" s="589"/>
      <c r="M55" s="589"/>
      <c r="N55" s="589"/>
      <c r="O55" s="589"/>
      <c r="P55" s="589"/>
      <c r="R55" s="426"/>
      <c r="S55" s="761"/>
      <c r="T55" s="761"/>
      <c r="U55" s="761"/>
    </row>
    <row r="56" spans="2:21" ht="12.95" customHeight="1">
      <c r="B56" s="849" t="s">
        <v>123</v>
      </c>
      <c r="C56" s="850"/>
      <c r="D56" s="631" t="s">
        <v>29</v>
      </c>
      <c r="E56" s="589"/>
      <c r="F56" s="630" t="s">
        <v>32</v>
      </c>
      <c r="G56" s="632"/>
      <c r="H56" s="632"/>
      <c r="I56" s="632"/>
      <c r="J56" s="632"/>
      <c r="K56" s="632"/>
      <c r="L56" s="631"/>
      <c r="M56" s="588"/>
      <c r="N56" s="630" t="s">
        <v>407</v>
      </c>
      <c r="O56" s="632"/>
      <c r="P56" s="631"/>
      <c r="R56" s="426"/>
      <c r="S56" s="761"/>
      <c r="T56" s="761"/>
      <c r="U56" s="761"/>
    </row>
    <row r="57" spans="2:21" ht="12.95" customHeight="1">
      <c r="B57" s="633" t="s">
        <v>19</v>
      </c>
      <c r="C57" s="634"/>
      <c r="D57" s="595">
        <f>$L$36</f>
        <v>45</v>
      </c>
      <c r="E57" s="589"/>
      <c r="F57" s="841" t="s">
        <v>1052</v>
      </c>
      <c r="G57" s="837"/>
      <c r="H57" s="837"/>
      <c r="I57" s="837"/>
      <c r="J57" s="837"/>
      <c r="K57" s="837"/>
      <c r="L57" s="838"/>
      <c r="M57" s="589"/>
      <c r="N57" s="635" t="s">
        <v>154</v>
      </c>
      <c r="O57" s="610"/>
      <c r="P57" s="636"/>
      <c r="R57" s="426"/>
      <c r="S57" s="761"/>
      <c r="T57" s="761"/>
      <c r="U57" s="761"/>
    </row>
    <row r="58" spans="2:21" ht="12.95" customHeight="1">
      <c r="B58" s="633" t="s">
        <v>408</v>
      </c>
      <c r="C58" s="634"/>
      <c r="D58" s="595">
        <f>$H$25</f>
        <v>42</v>
      </c>
      <c r="E58" s="589"/>
      <c r="F58" s="841" t="s">
        <v>1053</v>
      </c>
      <c r="G58" s="837"/>
      <c r="H58" s="837"/>
      <c r="I58" s="837"/>
      <c r="J58" s="837"/>
      <c r="K58" s="837"/>
      <c r="L58" s="838"/>
      <c r="M58" s="589"/>
      <c r="N58" s="637" t="s">
        <v>1054</v>
      </c>
      <c r="O58" s="626"/>
      <c r="P58" s="638">
        <f>MAX(D6:D12,H6:H12,L6:L12,P6:P12,D17:D23,H17:H23,L17:L23,P17:P23,D28:D34,H28:H34,L28:L34,P28:P34,D39:D45,H39:H45,L39:L45,P39:P45)</f>
        <v>21</v>
      </c>
    </row>
    <row r="59" spans="2:21" ht="12.95" customHeight="1">
      <c r="B59" s="633" t="s">
        <v>21</v>
      </c>
      <c r="C59" s="634"/>
      <c r="D59" s="595">
        <f>$D$25</f>
        <v>40</v>
      </c>
      <c r="E59" s="589"/>
      <c r="F59" s="841" t="s">
        <v>1055</v>
      </c>
      <c r="G59" s="837"/>
      <c r="H59" s="837"/>
      <c r="I59" s="837"/>
      <c r="J59" s="837"/>
      <c r="K59" s="837"/>
      <c r="L59" s="838"/>
      <c r="M59" s="589"/>
      <c r="N59" s="635" t="s">
        <v>155</v>
      </c>
      <c r="O59" s="610"/>
      <c r="P59" s="636"/>
    </row>
    <row r="60" spans="2:21" ht="12.95" customHeight="1">
      <c r="B60" s="633" t="s">
        <v>25</v>
      </c>
      <c r="C60" s="634"/>
      <c r="D60" s="595">
        <f>$L$25</f>
        <v>32</v>
      </c>
      <c r="E60" s="589"/>
      <c r="F60" s="841" t="s">
        <v>1056</v>
      </c>
      <c r="G60" s="837"/>
      <c r="H60" s="837"/>
      <c r="I60" s="837"/>
      <c r="J60" s="837"/>
      <c r="K60" s="837"/>
      <c r="L60" s="838"/>
      <c r="M60" s="589"/>
      <c r="N60" s="637" t="s">
        <v>19</v>
      </c>
      <c r="O60" s="624"/>
      <c r="P60" s="638">
        <f>MAX(D14,H14,L14,P14,D25,H25,L25,P25,D36,H36,L36,P36,D47,H47,L47,P47)</f>
        <v>45</v>
      </c>
    </row>
    <row r="61" spans="2:21" ht="12.95" customHeight="1">
      <c r="B61" s="633" t="s">
        <v>183</v>
      </c>
      <c r="C61" s="634"/>
      <c r="D61" s="595">
        <f>$H$47</f>
        <v>30</v>
      </c>
      <c r="E61" s="589"/>
      <c r="F61" s="841" t="s">
        <v>1057</v>
      </c>
      <c r="G61" s="837"/>
      <c r="H61" s="837"/>
      <c r="I61" s="837"/>
      <c r="J61" s="837"/>
      <c r="K61" s="837"/>
      <c r="L61" s="838"/>
      <c r="M61" s="589"/>
      <c r="N61" s="639" t="s">
        <v>156</v>
      </c>
      <c r="O61" s="589"/>
      <c r="P61" s="640"/>
    </row>
    <row r="62" spans="2:21" ht="12.95" customHeight="1">
      <c r="B62" s="633" t="s">
        <v>82</v>
      </c>
      <c r="C62" s="634"/>
      <c r="D62" s="595">
        <f>$P$36</f>
        <v>30</v>
      </c>
      <c r="E62" s="589"/>
      <c r="F62" s="841" t="s">
        <v>1058</v>
      </c>
      <c r="G62" s="837"/>
      <c r="H62" s="837"/>
      <c r="I62" s="837"/>
      <c r="J62" s="837"/>
      <c r="K62" s="837"/>
      <c r="L62" s="838"/>
      <c r="M62" s="589"/>
      <c r="N62" s="641" t="s">
        <v>20</v>
      </c>
      <c r="O62" s="588"/>
      <c r="P62" s="640">
        <f>MIN(D14,H14,L14,P14,D25,H25,L25,P25,D36,H36,L36,P36,D47,H47,L47,P47)</f>
        <v>12</v>
      </c>
    </row>
    <row r="63" spans="2:21" ht="12.95" customHeight="1">
      <c r="B63" s="633" t="s">
        <v>26</v>
      </c>
      <c r="C63" s="634"/>
      <c r="D63" s="595">
        <f>$P$14</f>
        <v>28</v>
      </c>
      <c r="E63" s="589"/>
      <c r="F63" s="841" t="s">
        <v>1059</v>
      </c>
      <c r="G63" s="837"/>
      <c r="H63" s="837"/>
      <c r="I63" s="837"/>
      <c r="J63" s="837"/>
      <c r="K63" s="837"/>
      <c r="L63" s="838"/>
      <c r="M63" s="589"/>
      <c r="N63" s="635" t="s">
        <v>166</v>
      </c>
      <c r="O63" s="612"/>
      <c r="P63" s="614"/>
    </row>
    <row r="64" spans="2:21" ht="12.95" customHeight="1">
      <c r="B64" s="633" t="s">
        <v>107</v>
      </c>
      <c r="C64" s="634"/>
      <c r="D64" s="595">
        <f>$D$14</f>
        <v>25</v>
      </c>
      <c r="E64" s="589"/>
      <c r="F64" s="841" t="s">
        <v>1060</v>
      </c>
      <c r="G64" s="837"/>
      <c r="H64" s="837"/>
      <c r="I64" s="837"/>
      <c r="J64" s="837"/>
      <c r="K64" s="837"/>
      <c r="L64" s="838"/>
      <c r="M64" s="589"/>
      <c r="N64" s="860" t="s">
        <v>149</v>
      </c>
      <c r="O64" s="861"/>
      <c r="P64" s="642">
        <v>9</v>
      </c>
    </row>
    <row r="65" spans="2:31" ht="12.95" customHeight="1">
      <c r="B65" s="633" t="s">
        <v>57</v>
      </c>
      <c r="C65" s="634"/>
      <c r="D65" s="595">
        <f>$D$47</f>
        <v>24</v>
      </c>
      <c r="E65" s="589"/>
      <c r="F65" s="841" t="s">
        <v>1061</v>
      </c>
      <c r="G65" s="837"/>
      <c r="H65" s="837"/>
      <c r="I65" s="837"/>
      <c r="J65" s="837"/>
      <c r="K65" s="837"/>
      <c r="L65" s="838"/>
      <c r="M65" s="589"/>
      <c r="N65" s="589"/>
      <c r="O65" s="589"/>
      <c r="P65" s="589"/>
    </row>
    <row r="66" spans="2:31" ht="12.95" customHeight="1">
      <c r="B66" s="633" t="s">
        <v>24</v>
      </c>
      <c r="C66" s="634"/>
      <c r="D66" s="595">
        <f>$H$36</f>
        <v>24</v>
      </c>
      <c r="E66" s="589"/>
      <c r="F66" s="841" t="s">
        <v>1062</v>
      </c>
      <c r="G66" s="837"/>
      <c r="H66" s="837"/>
      <c r="I66" s="837"/>
      <c r="J66" s="837"/>
      <c r="K66" s="837"/>
      <c r="L66" s="838"/>
      <c r="M66" s="589"/>
      <c r="N66" s="643" t="s">
        <v>124</v>
      </c>
      <c r="O66" s="607"/>
      <c r="P66" s="644"/>
    </row>
    <row r="67" spans="2:31" ht="12.95" customHeight="1" thickBot="1">
      <c r="B67" s="633" t="s">
        <v>150</v>
      </c>
      <c r="C67" s="634"/>
      <c r="D67" s="595">
        <f>$P$47</f>
        <v>23</v>
      </c>
      <c r="E67" s="589"/>
      <c r="F67" s="842" t="s">
        <v>1063</v>
      </c>
      <c r="G67" s="843"/>
      <c r="H67" s="843"/>
      <c r="I67" s="843"/>
      <c r="J67" s="843"/>
      <c r="K67" s="843"/>
      <c r="L67" s="844"/>
      <c r="M67" s="589"/>
      <c r="N67" s="846" t="s">
        <v>1044</v>
      </c>
      <c r="O67" s="847"/>
      <c r="P67" s="848"/>
      <c r="R67" s="151"/>
      <c r="S67" s="426"/>
      <c r="T67" s="357"/>
      <c r="U67" s="355"/>
      <c r="V67" s="45"/>
      <c r="W67" s="64"/>
      <c r="X67" s="34"/>
      <c r="Y67" s="100"/>
      <c r="Z67" s="45"/>
      <c r="AA67" s="64"/>
      <c r="AB67" s="34"/>
      <c r="AC67" s="144"/>
      <c r="AD67" s="45"/>
      <c r="AE67" s="64"/>
    </row>
    <row r="68" spans="2:31" ht="12.95" customHeight="1" thickBot="1">
      <c r="B68" s="633" t="s">
        <v>151</v>
      </c>
      <c r="C68" s="634"/>
      <c r="D68" s="595">
        <f>$L$47</f>
        <v>23</v>
      </c>
      <c r="E68" s="589"/>
      <c r="F68" s="841" t="s">
        <v>1064</v>
      </c>
      <c r="G68" s="837"/>
      <c r="H68" s="837"/>
      <c r="I68" s="837"/>
      <c r="J68" s="837"/>
      <c r="K68" s="837"/>
      <c r="L68" s="838"/>
      <c r="M68" s="589"/>
      <c r="N68" s="868" t="s">
        <v>1045</v>
      </c>
      <c r="O68" s="869"/>
      <c r="P68" s="870"/>
      <c r="R68" s="151"/>
      <c r="S68" s="426"/>
      <c r="T68" s="357"/>
      <c r="U68" s="355"/>
      <c r="V68" s="45"/>
      <c r="W68" s="64"/>
      <c r="X68" s="34"/>
      <c r="Y68" s="148"/>
      <c r="Z68" s="45"/>
      <c r="AA68" s="64"/>
      <c r="AB68" s="34"/>
      <c r="AC68" s="72"/>
      <c r="AD68" s="45"/>
      <c r="AE68" s="64"/>
    </row>
    <row r="69" spans="2:31" ht="12.95" customHeight="1" thickBot="1">
      <c r="B69" s="633" t="s">
        <v>145</v>
      </c>
      <c r="C69" s="634"/>
      <c r="D69" s="595">
        <f>$H$14</f>
        <v>21</v>
      </c>
      <c r="E69" s="589"/>
      <c r="F69" s="841" t="s">
        <v>1065</v>
      </c>
      <c r="G69" s="837"/>
      <c r="H69" s="837"/>
      <c r="I69" s="837"/>
      <c r="J69" s="837"/>
      <c r="K69" s="837"/>
      <c r="L69" s="838"/>
      <c r="M69" s="589"/>
      <c r="N69" s="868" t="s">
        <v>1046</v>
      </c>
      <c r="O69" s="869"/>
      <c r="P69" s="870"/>
      <c r="R69" s="151"/>
      <c r="S69" s="426"/>
      <c r="T69" s="357"/>
      <c r="U69" s="355"/>
      <c r="X69" s="34"/>
      <c r="Y69" s="69"/>
      <c r="AB69" s="34"/>
      <c r="AC69" s="34"/>
      <c r="AD69" s="34"/>
      <c r="AE69" s="34"/>
    </row>
    <row r="70" spans="2:31" ht="12.95" customHeight="1" thickBot="1">
      <c r="B70" s="633" t="s">
        <v>111</v>
      </c>
      <c r="C70" s="634"/>
      <c r="D70" s="595">
        <f>$P$25</f>
        <v>20</v>
      </c>
      <c r="E70" s="589"/>
      <c r="F70" s="841" t="s">
        <v>1066</v>
      </c>
      <c r="G70" s="837"/>
      <c r="H70" s="837"/>
      <c r="I70" s="837"/>
      <c r="J70" s="837"/>
      <c r="K70" s="837"/>
      <c r="L70" s="838"/>
      <c r="M70" s="589"/>
      <c r="N70" s="868" t="s">
        <v>1047</v>
      </c>
      <c r="O70" s="869"/>
      <c r="P70" s="870"/>
      <c r="R70" s="151"/>
      <c r="S70" s="426"/>
      <c r="T70" s="357"/>
      <c r="U70" s="355"/>
      <c r="V70" s="45"/>
      <c r="W70" s="64"/>
      <c r="X70" s="34"/>
      <c r="Y70" s="100"/>
      <c r="Z70" s="45"/>
      <c r="AA70" s="64"/>
      <c r="AB70" s="34"/>
      <c r="AC70" s="72"/>
      <c r="AD70" s="45"/>
      <c r="AE70" s="64"/>
    </row>
    <row r="71" spans="2:31" ht="12.95" customHeight="1" thickBot="1">
      <c r="B71" s="633" t="s">
        <v>149</v>
      </c>
      <c r="C71" s="634"/>
      <c r="D71" s="595">
        <f>$D$36</f>
        <v>14</v>
      </c>
      <c r="E71" s="589"/>
      <c r="F71" s="787" t="s">
        <v>1067</v>
      </c>
      <c r="G71" s="837"/>
      <c r="H71" s="837"/>
      <c r="I71" s="837"/>
      <c r="J71" s="837"/>
      <c r="K71" s="837"/>
      <c r="L71" s="838"/>
      <c r="M71" s="589"/>
      <c r="N71" s="868" t="s">
        <v>1048</v>
      </c>
      <c r="O71" s="869"/>
      <c r="P71" s="870"/>
      <c r="R71" s="151"/>
      <c r="S71" s="426"/>
      <c r="T71" s="357"/>
      <c r="U71" s="355"/>
      <c r="V71" s="45"/>
      <c r="W71" s="64"/>
      <c r="X71" s="34"/>
      <c r="Y71" s="71"/>
      <c r="Z71" s="45"/>
      <c r="AA71" s="64"/>
      <c r="AB71" s="34"/>
      <c r="AC71" s="146"/>
      <c r="AD71" s="45"/>
      <c r="AE71" s="64"/>
    </row>
    <row r="72" spans="2:31" ht="12.95" customHeight="1" thickBot="1">
      <c r="B72" s="633" t="s">
        <v>20</v>
      </c>
      <c r="C72" s="634"/>
      <c r="D72" s="595">
        <f>$L$14</f>
        <v>12</v>
      </c>
      <c r="E72" s="589"/>
      <c r="F72" s="841" t="s">
        <v>1068</v>
      </c>
      <c r="G72" s="837"/>
      <c r="H72" s="837"/>
      <c r="I72" s="837"/>
      <c r="J72" s="837"/>
      <c r="K72" s="837"/>
      <c r="L72" s="838"/>
      <c r="M72" s="589"/>
      <c r="N72" s="868" t="s">
        <v>1049</v>
      </c>
      <c r="O72" s="869"/>
      <c r="P72" s="870"/>
      <c r="R72" s="151"/>
      <c r="S72" s="426"/>
      <c r="T72" s="357"/>
      <c r="U72" s="355"/>
    </row>
    <row r="73" spans="2:31" ht="12.95" customHeight="1" thickBot="1">
      <c r="B73" s="589"/>
      <c r="C73" s="589"/>
      <c r="D73" s="589"/>
      <c r="E73" s="589"/>
      <c r="M73" s="589"/>
      <c r="N73" s="868" t="s">
        <v>1050</v>
      </c>
      <c r="O73" s="869"/>
      <c r="P73" s="870"/>
      <c r="R73" s="151"/>
      <c r="S73" s="426"/>
      <c r="T73" s="357"/>
      <c r="U73" s="355"/>
    </row>
    <row r="74" spans="2:31" ht="12.95" customHeight="1">
      <c r="B74" s="862" t="s">
        <v>110</v>
      </c>
      <c r="C74" s="863"/>
      <c r="D74" s="864"/>
      <c r="E74" s="589"/>
      <c r="F74" s="645" t="s">
        <v>81</v>
      </c>
      <c r="G74" s="839" t="s">
        <v>58</v>
      </c>
      <c r="H74" s="840"/>
      <c r="I74" s="646">
        <v>4</v>
      </c>
      <c r="J74" s="143">
        <f>'wk7'!J74+I74</f>
        <v>38</v>
      </c>
      <c r="K74" s="836" t="s">
        <v>1070</v>
      </c>
      <c r="L74" s="836"/>
      <c r="M74" s="589"/>
      <c r="N74" s="871" t="s">
        <v>1051</v>
      </c>
      <c r="O74" s="872"/>
      <c r="P74" s="873"/>
      <c r="R74" s="151"/>
      <c r="S74" s="426"/>
      <c r="T74" s="357"/>
      <c r="U74" s="355"/>
    </row>
    <row r="75" spans="2:31" ht="12.95" customHeight="1">
      <c r="B75" s="790" t="s">
        <v>1069</v>
      </c>
      <c r="C75" s="843"/>
      <c r="D75" s="647">
        <f>MAX('[6]Team Totals'!$T$8,'[6]Team Totals'!$T$15,'[6]Team Totals'!$T$22,'[6]Team Totals'!$T$29)</f>
        <v>895</v>
      </c>
      <c r="E75" s="589"/>
      <c r="F75" s="648" t="s">
        <v>31</v>
      </c>
      <c r="G75" s="834" t="s">
        <v>59</v>
      </c>
      <c r="H75" s="835"/>
      <c r="I75" s="649">
        <v>4</v>
      </c>
      <c r="J75" s="86">
        <f>'wk7'!J75+I75</f>
        <v>26</v>
      </c>
      <c r="K75" s="836" t="s">
        <v>1071</v>
      </c>
      <c r="L75" s="836"/>
      <c r="M75" s="589"/>
      <c r="N75" s="865" t="str">
        <f>[6]wk9!$B$3</f>
        <v>OFF: PIT &amp; SF</v>
      </c>
      <c r="O75" s="866"/>
      <c r="P75" s="867"/>
    </row>
    <row r="76" spans="2:31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61">
    <mergeCell ref="S57:U57"/>
    <mergeCell ref="S52:U52"/>
    <mergeCell ref="S53:U53"/>
    <mergeCell ref="S54:U54"/>
    <mergeCell ref="S55:U55"/>
    <mergeCell ref="S56:U56"/>
    <mergeCell ref="B75:C75"/>
    <mergeCell ref="N64:O64"/>
    <mergeCell ref="R49:T49"/>
    <mergeCell ref="B74:D74"/>
    <mergeCell ref="F60:L60"/>
    <mergeCell ref="N75:P75"/>
    <mergeCell ref="N71:P71"/>
    <mergeCell ref="N72:P72"/>
    <mergeCell ref="F63:L63"/>
    <mergeCell ref="N73:P73"/>
    <mergeCell ref="N74:P74"/>
    <mergeCell ref="N70:P70"/>
    <mergeCell ref="N69:P69"/>
    <mergeCell ref="N68:P68"/>
    <mergeCell ref="S50:U50"/>
    <mergeCell ref="S51:U51"/>
    <mergeCell ref="B5:C5"/>
    <mergeCell ref="F5:G5"/>
    <mergeCell ref="B16:C16"/>
    <mergeCell ref="F16:G16"/>
    <mergeCell ref="F59:L59"/>
    <mergeCell ref="F57:L57"/>
    <mergeCell ref="F58:L58"/>
    <mergeCell ref="B1:C1"/>
    <mergeCell ref="N67:P67"/>
    <mergeCell ref="B56:C56"/>
    <mergeCell ref="J38:K38"/>
    <mergeCell ref="B49:N49"/>
    <mergeCell ref="J5:K5"/>
    <mergeCell ref="J16:K16"/>
    <mergeCell ref="B38:C38"/>
    <mergeCell ref="B27:C27"/>
    <mergeCell ref="B4:D4"/>
    <mergeCell ref="N16:O16"/>
    <mergeCell ref="F27:G27"/>
    <mergeCell ref="J27:K27"/>
    <mergeCell ref="N27:O27"/>
    <mergeCell ref="F38:G38"/>
    <mergeCell ref="N38:O38"/>
    <mergeCell ref="F1:L2"/>
    <mergeCell ref="G75:H75"/>
    <mergeCell ref="K75:L75"/>
    <mergeCell ref="F71:L71"/>
    <mergeCell ref="G74:H74"/>
    <mergeCell ref="K74:L74"/>
    <mergeCell ref="F64:L64"/>
    <mergeCell ref="F65:L65"/>
    <mergeCell ref="F68:L68"/>
    <mergeCell ref="F72:L72"/>
    <mergeCell ref="F67:L67"/>
    <mergeCell ref="F61:L61"/>
    <mergeCell ref="F62:L62"/>
    <mergeCell ref="F66:L66"/>
    <mergeCell ref="F70:L70"/>
    <mergeCell ref="F69:L69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22</vt:i4>
      </vt:variant>
    </vt:vector>
  </HeadingPairs>
  <TitlesOfParts>
    <vt:vector size="46" baseType="lpstr">
      <vt:lpstr>Team Totals</vt:lpstr>
      <vt:lpstr>wk1</vt:lpstr>
      <vt:lpstr>wk2</vt:lpstr>
      <vt:lpstr>wk3</vt:lpstr>
      <vt:lpstr>wk4</vt:lpstr>
      <vt:lpstr>wk5</vt:lpstr>
      <vt:lpstr>wk6</vt:lpstr>
      <vt:lpstr>wk7</vt:lpstr>
      <vt:lpstr>wk8</vt:lpstr>
      <vt:lpstr>wk9</vt:lpstr>
      <vt:lpstr>wk10</vt:lpstr>
      <vt:lpstr>wk11</vt:lpstr>
      <vt:lpstr>wk12</vt:lpstr>
      <vt:lpstr>wk13</vt:lpstr>
      <vt:lpstr>wk14</vt:lpstr>
      <vt:lpstr>wk15</vt:lpstr>
      <vt:lpstr>wk16</vt:lpstr>
      <vt:lpstr>wk17</vt:lpstr>
      <vt:lpstr>wk18</vt:lpstr>
      <vt:lpstr>Roster Totals</vt:lpstr>
      <vt:lpstr>Schedule</vt:lpstr>
      <vt:lpstr>Misc.</vt:lpstr>
      <vt:lpstr>2025 Standings</vt:lpstr>
      <vt:lpstr>Headlines</vt:lpstr>
      <vt:lpstr>'wk16'!OLE_LINK1</vt:lpstr>
      <vt:lpstr>'Roster Totals'!Print_Area</vt:lpstr>
      <vt:lpstr>'Team Totals'!Print_Area</vt:lpstr>
      <vt:lpstr>'wk1'!Print_Area</vt:lpstr>
      <vt:lpstr>'wk10'!Print_Area</vt:lpstr>
      <vt:lpstr>'wk11'!Print_Area</vt:lpstr>
      <vt:lpstr>'wk12'!Print_Area</vt:lpstr>
      <vt:lpstr>'wk13'!Print_Area</vt:lpstr>
      <vt:lpstr>'wk14'!Print_Area</vt:lpstr>
      <vt:lpstr>'wk15'!Print_Area</vt:lpstr>
      <vt:lpstr>'wk16'!Print_Area</vt:lpstr>
      <vt:lpstr>'wk17'!Print_Area</vt:lpstr>
      <vt:lpstr>'wk18'!Print_Area</vt:lpstr>
      <vt:lpstr>'wk2'!Print_Area</vt:lpstr>
      <vt:lpstr>'wk3'!Print_Area</vt:lpstr>
      <vt:lpstr>'wk4'!Print_Area</vt:lpstr>
      <vt:lpstr>'wk5'!Print_Area</vt:lpstr>
      <vt:lpstr>'wk6'!Print_Area</vt:lpstr>
      <vt:lpstr>'wk7'!Print_Area</vt:lpstr>
      <vt:lpstr>'wk8'!Print_Area</vt:lpstr>
      <vt:lpstr>'wk9'!Print_Area</vt:lpstr>
      <vt:lpstr>'Roster Totals'!Print_Titles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Hand</dc:creator>
  <cp:lastModifiedBy>Chris Hand</cp:lastModifiedBy>
  <cp:lastPrinted>2023-01-22T13:00:51Z</cp:lastPrinted>
  <dcterms:created xsi:type="dcterms:W3CDTF">2001-09-08T03:12:30Z</dcterms:created>
  <dcterms:modified xsi:type="dcterms:W3CDTF">2025-01-07T10:52:37Z</dcterms:modified>
</cp:coreProperties>
</file>